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dpcqld.sharepoint.com/sites/PineappleCommunicationsTeam/Shared Documents/General/Web/Content briefs/1. FORGOV/2. Human resources/2.2 Workforce planning/assets/"/>
    </mc:Choice>
  </mc:AlternateContent>
  <xr:revisionPtr revIDLastSave="13" documentId="8_{1B02A59F-594B-4F35-BD37-C38A72DC1EA8}" xr6:coauthVersionLast="47" xr6:coauthVersionMax="47" xr10:uidLastSave="{57C5C9C8-0CD1-4B14-9FD6-10666DF3D6CF}"/>
  <bookViews>
    <workbookView xWindow="-110" yWindow="-110" windowWidth="25180" windowHeight="16260" tabRatio="799" xr2:uid="{00000000-000D-0000-FFFF-FFFF00000000}"/>
  </bookViews>
  <sheets>
    <sheet name="pg 5 workforce at a glance" sheetId="13" r:id="rId1"/>
    <sheet name="pg 6 " sheetId="16" r:id="rId2"/>
    <sheet name="pg 7 workforce size" sheetId="4" r:id="rId3"/>
    <sheet name="pg 9 occupation type" sheetId="5" r:id="rId4"/>
    <sheet name="pg 10 and 11 location" sheetId="6" r:id="rId5"/>
    <sheet name="pg 12 employment type" sheetId="7" r:id="rId6"/>
    <sheet name="pg 13 diversity" sheetId="8" r:id="rId7"/>
    <sheet name="pg 14 workforce earnings" sheetId="11" r:id="rId8"/>
    <sheet name="pg 15 age" sheetId="10" r:id="rId9"/>
    <sheet name="pg 16 and 17 appt type" sheetId="1" r:id="rId10"/>
    <sheet name="pg 18 and 19 gender" sheetId="2" r:id="rId11"/>
    <sheet name="pg 20  employment status" sheetId="14" r:id="rId12"/>
    <sheet name="pg 21 appointment type" sheetId="15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4" l="1"/>
  <c r="E91" i="2"/>
  <c r="C91" i="2"/>
  <c r="B91" i="2"/>
  <c r="C77" i="2"/>
  <c r="D77" i="2"/>
  <c r="E77" i="2"/>
  <c r="B77" i="2"/>
  <c r="E35" i="2"/>
  <c r="E36" i="2"/>
  <c r="E37" i="2"/>
  <c r="E38" i="2"/>
  <c r="E39" i="2"/>
  <c r="E40" i="2"/>
  <c r="E41" i="2"/>
  <c r="E42" i="2"/>
  <c r="E43" i="2"/>
  <c r="E34" i="2"/>
  <c r="C44" i="2"/>
  <c r="B44" i="2"/>
  <c r="D30" i="2"/>
  <c r="E30" i="2"/>
  <c r="C30" i="2"/>
  <c r="B30" i="2"/>
  <c r="C91" i="1"/>
  <c r="D91" i="1"/>
  <c r="E91" i="1"/>
  <c r="F91" i="1"/>
  <c r="B91" i="1"/>
  <c r="C77" i="1"/>
  <c r="D77" i="1"/>
  <c r="E77" i="1"/>
  <c r="F77" i="1"/>
  <c r="B77" i="1"/>
  <c r="C44" i="1"/>
  <c r="D44" i="1"/>
  <c r="E44" i="1"/>
  <c r="F44" i="1"/>
  <c r="B44" i="1"/>
  <c r="C30" i="1"/>
  <c r="D30" i="1"/>
  <c r="E30" i="1"/>
  <c r="F30" i="1"/>
  <c r="B30" i="1"/>
  <c r="D42" i="4"/>
  <c r="C43" i="4"/>
  <c r="F21" i="6"/>
  <c r="D21" i="6"/>
  <c r="B21" i="6"/>
  <c r="C8" i="11"/>
  <c r="C7" i="11"/>
  <c r="C6" i="11"/>
  <c r="C5" i="11"/>
  <c r="C4" i="11"/>
  <c r="C3" i="11"/>
  <c r="E44" i="2" l="1"/>
  <c r="C13" i="11"/>
  <c r="AJ6" i="15" l="1"/>
  <c r="AH6" i="15"/>
  <c r="AI6" i="15" s="1"/>
  <c r="AF6" i="15"/>
  <c r="AD6" i="15"/>
  <c r="AC6" i="15"/>
  <c r="Y6" i="15"/>
  <c r="W6" i="15"/>
  <c r="V6" i="15"/>
  <c r="T6" i="15"/>
  <c r="U6" i="15" s="1"/>
  <c r="R6" i="15"/>
  <c r="P6" i="15"/>
  <c r="O6" i="15"/>
  <c r="M6" i="15"/>
  <c r="N6" i="15" s="1"/>
  <c r="K6" i="15"/>
  <c r="I6" i="15"/>
  <c r="H6" i="15"/>
  <c r="F6" i="15"/>
  <c r="D6" i="15"/>
  <c r="B6" i="15"/>
  <c r="AA6" i="14"/>
  <c r="Y6" i="14"/>
  <c r="Z6" i="14" s="1"/>
  <c r="W6" i="14"/>
  <c r="V6" i="14"/>
  <c r="R6" i="14"/>
  <c r="P6" i="14"/>
  <c r="O6" i="14"/>
  <c r="M6" i="14"/>
  <c r="K6" i="14"/>
  <c r="I6" i="14"/>
  <c r="H6" i="14"/>
  <c r="F6" i="14"/>
  <c r="G6" i="14" s="1"/>
  <c r="D6" i="14"/>
  <c r="B6" i="14"/>
  <c r="B31" i="6"/>
  <c r="B30" i="6"/>
  <c r="B25" i="6"/>
  <c r="B24" i="6"/>
  <c r="AB4" i="15"/>
  <c r="AB6" i="15"/>
  <c r="U4" i="15"/>
  <c r="G4" i="15"/>
  <c r="AB4" i="14"/>
  <c r="F13" i="11"/>
  <c r="D13" i="11"/>
  <c r="B13" i="11"/>
  <c r="C10" i="10"/>
  <c r="D10" i="10"/>
  <c r="E10" i="10"/>
  <c r="F10" i="10"/>
  <c r="G10" i="10"/>
  <c r="H10" i="10"/>
  <c r="I10" i="10"/>
  <c r="J10" i="10"/>
  <c r="K10" i="10"/>
  <c r="L10" i="10"/>
  <c r="M10" i="10"/>
  <c r="B10" i="10"/>
  <c r="F58" i="7"/>
  <c r="D58" i="7"/>
  <c r="H4" i="11"/>
  <c r="H5" i="11"/>
  <c r="H6" i="11"/>
  <c r="H7" i="11"/>
  <c r="H8" i="11"/>
  <c r="H3" i="11"/>
  <c r="B41" i="5"/>
  <c r="D9" i="4"/>
  <c r="E9" i="4" s="1"/>
  <c r="D10" i="4"/>
  <c r="E10" i="4" s="1"/>
  <c r="D11" i="4"/>
  <c r="E11" i="4" s="1"/>
  <c r="D12" i="4"/>
  <c r="E12" i="4" s="1"/>
  <c r="D13" i="4"/>
  <c r="E13" i="4" s="1"/>
  <c r="D14" i="4"/>
  <c r="E14" i="4" s="1"/>
  <c r="D15" i="4"/>
  <c r="E15" i="4" s="1"/>
  <c r="D16" i="4"/>
  <c r="E16" i="4" s="1"/>
  <c r="D17" i="4"/>
  <c r="E17" i="4" s="1"/>
  <c r="D18" i="4"/>
  <c r="D5" i="4"/>
  <c r="E5" i="4" s="1"/>
  <c r="D6" i="4"/>
  <c r="E6" i="4" s="1"/>
  <c r="AI4" i="15" l="1"/>
  <c r="N4" i="15"/>
  <c r="G6" i="15"/>
  <c r="G4" i="14"/>
  <c r="AB6" i="14"/>
  <c r="H13" i="11"/>
  <c r="I13" i="11" s="1"/>
  <c r="B26" i="6"/>
  <c r="C24" i="6" s="1"/>
  <c r="B32" i="6"/>
  <c r="C30" i="6" s="1"/>
  <c r="E92" i="2"/>
  <c r="H9" i="11"/>
  <c r="I9" i="11" s="1"/>
  <c r="AI7" i="15"/>
  <c r="AI5" i="15"/>
  <c r="AG7" i="15"/>
  <c r="AG6" i="15"/>
  <c r="AG5" i="15"/>
  <c r="AG4" i="15"/>
  <c r="AE7" i="15"/>
  <c r="AE6" i="15"/>
  <c r="AE5" i="15"/>
  <c r="AE4" i="15"/>
  <c r="AB7" i="15"/>
  <c r="AB5" i="15"/>
  <c r="Z7" i="15"/>
  <c r="Z6" i="15"/>
  <c r="Z5" i="15"/>
  <c r="Z4" i="15"/>
  <c r="X7" i="15"/>
  <c r="X6" i="15"/>
  <c r="X5" i="15"/>
  <c r="X4" i="15"/>
  <c r="U7" i="15"/>
  <c r="U5" i="15"/>
  <c r="S7" i="15"/>
  <c r="S6" i="15"/>
  <c r="S5" i="15"/>
  <c r="S4" i="15"/>
  <c r="Q7" i="15"/>
  <c r="Q6" i="15"/>
  <c r="Q5" i="15"/>
  <c r="Q4" i="15"/>
  <c r="N7" i="15"/>
  <c r="N5" i="15"/>
  <c r="L7" i="15"/>
  <c r="L6" i="15"/>
  <c r="L5" i="15"/>
  <c r="L4" i="15"/>
  <c r="J7" i="15"/>
  <c r="J6" i="15"/>
  <c r="J5" i="15"/>
  <c r="J4" i="15"/>
  <c r="G7" i="15"/>
  <c r="G5" i="15"/>
  <c r="E7" i="15"/>
  <c r="E6" i="15"/>
  <c r="E5" i="15"/>
  <c r="E4" i="15"/>
  <c r="C7" i="15"/>
  <c r="C6" i="15"/>
  <c r="C5" i="15"/>
  <c r="C4" i="15"/>
  <c r="AB7" i="14"/>
  <c r="AB5" i="14"/>
  <c r="Z7" i="14"/>
  <c r="Z5" i="14"/>
  <c r="Z4" i="14"/>
  <c r="X7" i="14"/>
  <c r="X6" i="14"/>
  <c r="X5" i="14"/>
  <c r="X4" i="14"/>
  <c r="S7" i="14"/>
  <c r="S6" i="14"/>
  <c r="S5" i="14"/>
  <c r="S4" i="14"/>
  <c r="Q7" i="14"/>
  <c r="Q6" i="14"/>
  <c r="Q5" i="14"/>
  <c r="Q4" i="14"/>
  <c r="L7" i="14"/>
  <c r="L6" i="14"/>
  <c r="L5" i="14"/>
  <c r="L4" i="14"/>
  <c r="J7" i="14"/>
  <c r="J6" i="14"/>
  <c r="J5" i="14"/>
  <c r="J4" i="14"/>
  <c r="G7" i="14"/>
  <c r="G5" i="14"/>
  <c r="E7" i="14"/>
  <c r="E6" i="14"/>
  <c r="E5" i="14"/>
  <c r="E4" i="14"/>
  <c r="C7" i="14"/>
  <c r="C6" i="14"/>
  <c r="C5" i="14"/>
  <c r="C4" i="14"/>
  <c r="E13" i="11"/>
  <c r="G13" i="11"/>
  <c r="I4" i="11"/>
  <c r="I5" i="11"/>
  <c r="I6" i="11"/>
  <c r="I7" i="11"/>
  <c r="I8" i="11"/>
  <c r="I3" i="11"/>
  <c r="G4" i="11"/>
  <c r="G5" i="11"/>
  <c r="G6" i="11"/>
  <c r="G7" i="11"/>
  <c r="G8" i="11"/>
  <c r="G9" i="11"/>
  <c r="G3" i="11"/>
  <c r="E4" i="11"/>
  <c r="E5" i="11"/>
  <c r="E6" i="11"/>
  <c r="E7" i="11"/>
  <c r="E8" i="11"/>
  <c r="E9" i="11"/>
  <c r="E3" i="11"/>
  <c r="C31" i="6" l="1"/>
  <c r="C32" i="6" s="1"/>
  <c r="C25" i="6"/>
  <c r="C26" i="6" s="1"/>
  <c r="B92" i="1"/>
  <c r="D92" i="1"/>
  <c r="F92" i="1"/>
  <c r="E92" i="1"/>
  <c r="C92" i="1"/>
  <c r="B45" i="1"/>
  <c r="C45" i="1"/>
  <c r="F45" i="1"/>
  <c r="E45" i="1"/>
  <c r="D45" i="1"/>
  <c r="H58" i="7" l="1"/>
  <c r="B58" i="7"/>
  <c r="C32" i="7"/>
  <c r="D32" i="7"/>
  <c r="B32" i="7"/>
  <c r="C14" i="7"/>
  <c r="D14" i="7"/>
  <c r="E14" i="7"/>
  <c r="B14" i="7"/>
  <c r="E18" i="4"/>
  <c r="D19" i="4"/>
  <c r="E19" i="4" s="1"/>
  <c r="D20" i="4"/>
  <c r="E20" i="4" s="1"/>
  <c r="D21" i="4"/>
  <c r="E21" i="4" s="1"/>
  <c r="D22" i="4"/>
  <c r="E22" i="4" s="1"/>
  <c r="D23" i="4"/>
  <c r="E23" i="4" s="1"/>
  <c r="D24" i="4"/>
  <c r="E24" i="4" s="1"/>
  <c r="D25" i="4"/>
  <c r="E25" i="4" s="1"/>
  <c r="D26" i="4"/>
  <c r="E26" i="4" s="1"/>
  <c r="D27" i="4"/>
  <c r="E27" i="4" s="1"/>
  <c r="D28" i="4"/>
  <c r="E28" i="4" s="1"/>
  <c r="D29" i="4"/>
  <c r="E29" i="4" s="1"/>
  <c r="D4" i="4"/>
  <c r="E4" i="4" s="1"/>
  <c r="D7" i="4"/>
  <c r="E7" i="4" s="1"/>
  <c r="D8" i="4"/>
  <c r="E8" i="4" s="1"/>
  <c r="D39" i="4"/>
  <c r="E39" i="4" s="1"/>
  <c r="G3" i="6" l="1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  <c r="E2" i="6"/>
  <c r="C3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" i="6"/>
  <c r="D34" i="4" l="1"/>
  <c r="D35" i="4"/>
  <c r="D36" i="4"/>
  <c r="D37" i="4"/>
  <c r="D38" i="4"/>
  <c r="D40" i="4"/>
  <c r="D41" i="4"/>
  <c r="D33" i="4"/>
  <c r="E37" i="4" l="1"/>
  <c r="E40" i="4"/>
  <c r="E41" i="4"/>
  <c r="E34" i="4"/>
  <c r="E35" i="4"/>
  <c r="E36" i="4"/>
  <c r="E38" i="4"/>
  <c r="E33" i="4"/>
  <c r="C45" i="4" l="1"/>
  <c r="C92" i="2"/>
  <c r="E45" i="2"/>
  <c r="H45" i="2" s="1"/>
  <c r="C45" i="2"/>
  <c r="B92" i="2"/>
  <c r="B45" i="2"/>
  <c r="G45" i="2" l="1"/>
  <c r="F45" i="2"/>
  <c r="D45" i="4" l="1"/>
  <c r="E45" i="4" s="1"/>
  <c r="D30" i="4"/>
  <c r="E30" i="4" s="1"/>
  <c r="D43" i="4"/>
  <c r="E43" i="4" s="1"/>
  <c r="N4" i="14"/>
  <c r="N7" i="14"/>
  <c r="N5" i="14"/>
  <c r="N6" i="14"/>
  <c r="U5" i="14"/>
  <c r="U7" i="14"/>
  <c r="U4" i="14"/>
  <c r="T6" i="14"/>
  <c r="U6" i="14" s="1"/>
  <c r="AC6" i="14"/>
</calcChain>
</file>

<file path=xl/sharedStrings.xml><?xml version="1.0" encoding="utf-8"?>
<sst xmlns="http://schemas.openxmlformats.org/spreadsheetml/2006/main" count="742" uniqueCount="216">
  <si>
    <t>Permanent</t>
  </si>
  <si>
    <t>Temporary</t>
  </si>
  <si>
    <t>Casual</t>
  </si>
  <si>
    <t>Contract</t>
  </si>
  <si>
    <t>Total</t>
  </si>
  <si>
    <t>Department of Agriculture and Fisheries</t>
  </si>
  <si>
    <t>Department of Education</t>
  </si>
  <si>
    <t>Department of Employment, Small Business and Training</t>
  </si>
  <si>
    <t>Department of Environment and Science</t>
  </si>
  <si>
    <t>Department of Justice and Attorney-General</t>
  </si>
  <si>
    <t>Department of the Premier and Cabinet</t>
  </si>
  <si>
    <t>Department of Transport and Main Roads</t>
  </si>
  <si>
    <t>Electoral Commission Queensland</t>
  </si>
  <si>
    <t>Office of the Inspector-General of Emergency Management</t>
  </si>
  <si>
    <t>Queensland Fire and Emergency Services</t>
  </si>
  <si>
    <t>Queensland Health</t>
  </si>
  <si>
    <t>Public Service Commission</t>
  </si>
  <si>
    <t>Queensland Police Service</t>
  </si>
  <si>
    <t>Public Trustee</t>
  </si>
  <si>
    <t>Queensland Treasury</t>
  </si>
  <si>
    <t>Queensland Audit Office</t>
  </si>
  <si>
    <t>Queensland Corrective Services</t>
  </si>
  <si>
    <t>TAFE Queensland</t>
  </si>
  <si>
    <t>Other entities</t>
  </si>
  <si>
    <t>Legal Aid Queensland</t>
  </si>
  <si>
    <t>Office of the Health Ombudsman</t>
  </si>
  <si>
    <t>Queensland Art Gallery</t>
  </si>
  <si>
    <t>Queensland Family and Child Commission</t>
  </si>
  <si>
    <t>Queensland Museum</t>
  </si>
  <si>
    <t>State Library of Queensland</t>
  </si>
  <si>
    <t>Trade and Investment Queensland</t>
  </si>
  <si>
    <t>Appendix A: Number of FTE by appointment type and agency</t>
  </si>
  <si>
    <t>Queensland Human Rights Commission</t>
  </si>
  <si>
    <t>FTE</t>
  </si>
  <si>
    <t>Percentage</t>
  </si>
  <si>
    <t>Agency</t>
  </si>
  <si>
    <t>Headcount</t>
  </si>
  <si>
    <t xml:space="preserve"> </t>
  </si>
  <si>
    <t>Corporate</t>
  </si>
  <si>
    <t>Frontline/Frontline Support</t>
  </si>
  <si>
    <t>Brisbane Inner City</t>
  </si>
  <si>
    <t>Cairns</t>
  </si>
  <si>
    <t>Central Queensland</t>
  </si>
  <si>
    <t>Gold Coast</t>
  </si>
  <si>
    <t>Ipswich</t>
  </si>
  <si>
    <t>Sunshine Coast</t>
  </si>
  <si>
    <t>Toowoomba</t>
  </si>
  <si>
    <t>Townsville</t>
  </si>
  <si>
    <t>Wide Bay</t>
  </si>
  <si>
    <t>Full Time</t>
  </si>
  <si>
    <t>Part Time</t>
  </si>
  <si>
    <t>19 and less</t>
  </si>
  <si>
    <t>65 and Over</t>
  </si>
  <si>
    <t>up to $49,999</t>
  </si>
  <si>
    <t>$50,000 to $99,999</t>
  </si>
  <si>
    <t>$100,000 to $119,999</t>
  </si>
  <si>
    <t>$120,000 to $149,999</t>
  </si>
  <si>
    <t>$150,000 to $179,999</t>
  </si>
  <si>
    <t>$180,000 and above</t>
  </si>
  <si>
    <t>%</t>
  </si>
  <si>
    <t>Police</t>
  </si>
  <si>
    <t>Doctors</t>
  </si>
  <si>
    <t>Roles &lt;1,000 FTE</t>
  </si>
  <si>
    <t xml:space="preserve">4 out of 5 employees are permanent </t>
  </si>
  <si>
    <t>Women in leadership</t>
  </si>
  <si>
    <t>Diversity Headcount</t>
  </si>
  <si>
    <t>Regions</t>
  </si>
  <si>
    <t>People with disability</t>
  </si>
  <si>
    <t>Appointment type</t>
  </si>
  <si>
    <t>Aboriginal and Torres Strait Islander peoples</t>
  </si>
  <si>
    <t>Data for graphs</t>
  </si>
  <si>
    <t>Earnings up to $100,000</t>
  </si>
  <si>
    <t>Age</t>
  </si>
  <si>
    <t>Rest of state</t>
  </si>
  <si>
    <t>Full-time</t>
  </si>
  <si>
    <t>Part-time</t>
  </si>
  <si>
    <t>Size of workforce in each agency (FTE)</t>
  </si>
  <si>
    <t>Occupation type</t>
  </si>
  <si>
    <t>Sector</t>
  </si>
  <si>
    <t>Gender</t>
  </si>
  <si>
    <t>Diversity group</t>
  </si>
  <si>
    <t>Location</t>
  </si>
  <si>
    <t>FTE %</t>
  </si>
  <si>
    <t>Nurses and midwives</t>
  </si>
  <si>
    <t>Correctional officers</t>
  </si>
  <si>
    <t>Firefighters</t>
  </si>
  <si>
    <t>TAFE teachers and tutors</t>
  </si>
  <si>
    <t>Disability support workers</t>
  </si>
  <si>
    <t>Child safety case workers</t>
  </si>
  <si>
    <t>Key frontline roles</t>
  </si>
  <si>
    <t>Health sector</t>
  </si>
  <si>
    <t>Education sector</t>
  </si>
  <si>
    <t>Rest of sector</t>
  </si>
  <si>
    <t>Education sector*</t>
  </si>
  <si>
    <t>Headcount%</t>
  </si>
  <si>
    <t>*Education sector includes TAFE Queensland</t>
  </si>
  <si>
    <t>Teachers and teacher aides</t>
  </si>
  <si>
    <t>Youth and case workers</t>
  </si>
  <si>
    <t>Remuneration range</t>
  </si>
  <si>
    <t>% of workforce</t>
  </si>
  <si>
    <t>Headcount %</t>
  </si>
  <si>
    <t>Employment status</t>
  </si>
  <si>
    <t>Sector sub-total: Budget paper 2 agencies</t>
  </si>
  <si>
    <t>Sector total</t>
  </si>
  <si>
    <t>Sector sub-total: Other entities</t>
  </si>
  <si>
    <t>Teacher and teacher aides</t>
  </si>
  <si>
    <t>Allied health</t>
  </si>
  <si>
    <t>General clerks</t>
  </si>
  <si>
    <t>Commercial cleaners</t>
  </si>
  <si>
    <t>Program or project administrators</t>
  </si>
  <si>
    <t>Labourers</t>
  </si>
  <si>
    <t>Office managers</t>
  </si>
  <si>
    <t>Information officers</t>
  </si>
  <si>
    <t>Gardeners (general)</t>
  </si>
  <si>
    <t>Waiters (catering officer/canteen assistant)</t>
  </si>
  <si>
    <t>Frontline and frontline support roles 
(including key frontline roles)</t>
  </si>
  <si>
    <t>Frontline (including
key frontline roles) and
frontline support roles</t>
  </si>
  <si>
    <t>Corporate roles</t>
  </si>
  <si>
    <t>% of total public sector workforce</t>
  </si>
  <si>
    <t>Total sector</t>
  </si>
  <si>
    <t>20–24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</si>
  <si>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</si>
  <si>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</si>
  <si>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</si>
  <si>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</si>
  <si>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</si>
  <si>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</si>
  <si>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</si>
  <si>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</si>
  <si>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Average age</t>
  </si>
  <si>
    <t>Headcount by appointment type and agency</t>
  </si>
  <si>
    <t>Number of FTE and percentage by gender and agency</t>
  </si>
  <si>
    <t>Headcount and percentage by gender and agency</t>
  </si>
  <si>
    <t>Senior Officer, Senior Executive and Chief Executive in classified roles</t>
  </si>
  <si>
    <t>Brisbane – East</t>
  </si>
  <si>
    <t>Brisbane – North</t>
  </si>
  <si>
    <t>Brisbane – South</t>
  </si>
  <si>
    <t>Brisbane – West</t>
  </si>
  <si>
    <t>Darling Downs – Maranoa</t>
  </si>
  <si>
    <t>Logan – Beaudesert</t>
  </si>
  <si>
    <t>Mackay – Isaac – Whitsunday</t>
  </si>
  <si>
    <t>Moreton Bay – North</t>
  </si>
  <si>
    <t>Moreton Bay – South</t>
  </si>
  <si>
    <t>Queensland – Outback</t>
  </si>
  <si>
    <t>Queensland public sector 
average age</t>
  </si>
  <si>
    <t>TAFE teachers/tutors</t>
  </si>
  <si>
    <t>Corporate service roles</t>
  </si>
  <si>
    <t>Queensland</t>
  </si>
  <si>
    <t>Resources Safety and Health Queensland</t>
  </si>
  <si>
    <t>Ambulance officers</t>
  </si>
  <si>
    <t>Allied health (health practitioners, and professional)</t>
  </si>
  <si>
    <t>Target</t>
  </si>
  <si>
    <t>Frontline (including key frontline roles) and frontline support roles</t>
  </si>
  <si>
    <t>Non-binary</t>
  </si>
  <si>
    <t>Department of Communities, Housing and Digital Economy</t>
  </si>
  <si>
    <t>Department of Energy and Public Works</t>
  </si>
  <si>
    <t>Department of Resources</t>
  </si>
  <si>
    <t>Department of State Development, Infrastructure, Local Government and Planning</t>
  </si>
  <si>
    <t>Department of Regional Development, Manufacturing and Water</t>
  </si>
  <si>
    <t>Department of Children, Youth Justice and Multicultural Affiars</t>
  </si>
  <si>
    <t>Department of Seniors, Disability Services and Aboriginal and Torres Strait Islander Partnerships</t>
  </si>
  <si>
    <t>Department of Tourism, Innovation and Sport</t>
  </si>
  <si>
    <t>Men</t>
  </si>
  <si>
    <t>Women</t>
  </si>
  <si>
    <t>Classified Roles</t>
  </si>
  <si>
    <t>Brisbane - East</t>
  </si>
  <si>
    <t>Brisbane - North</t>
  </si>
  <si>
    <t>Brisbane - South</t>
  </si>
  <si>
    <t>Brisbane - West</t>
  </si>
  <si>
    <t>Darling Downs - Maranoa</t>
  </si>
  <si>
    <t>Logan - Beaudesert</t>
  </si>
  <si>
    <t>Mackay - Isaac - Whitsunday</t>
  </si>
  <si>
    <t>Moreton Bay - North</t>
  </si>
  <si>
    <t>Moreton Bay - South</t>
  </si>
  <si>
    <t>Queensland - Outback</t>
  </si>
  <si>
    <t>-</t>
  </si>
  <si>
    <t>Department of Children, Youth Justice and Multicultural Affairs</t>
  </si>
  <si>
    <t>Department of Seniors, Disability Services and Aboriginal and Torres Strait Islander Parnterships</t>
  </si>
  <si>
    <t>Variance</t>
  </si>
  <si>
    <t>% Variance</t>
  </si>
  <si>
    <t>CALD1</t>
  </si>
  <si>
    <t>CALD2</t>
  </si>
  <si>
    <t>Culturally and Linguistically diverse</t>
  </si>
  <si>
    <t>Number of FTE by appointment type and sector</t>
  </si>
  <si>
    <t>Sector Total</t>
  </si>
  <si>
    <t>(FTE)</t>
  </si>
  <si>
    <t>(Headcount)</t>
  </si>
  <si>
    <t>Culturally and Linguistically diverse - CALD1 - Born overseas</t>
  </si>
  <si>
    <t>Culturally and Linguistically diverse - CALD2 - Speak a language at home other than English</t>
  </si>
  <si>
    <t>CALD1 - Born overseas</t>
  </si>
  <si>
    <t>CALD2 - Speak a language at home other than English</t>
  </si>
  <si>
    <t>Brisbane Inner City and surrounding suburbs</t>
  </si>
  <si>
    <t>*ABS SA4 Regions of Brisbane Inner City, Brisbane North, South, East and West.</t>
  </si>
  <si>
    <t>Accounting and Finance</t>
  </si>
  <si>
    <t>Audit Services</t>
  </si>
  <si>
    <t>Communication, Media and Marketing</t>
  </si>
  <si>
    <t>Corporate Services Management</t>
  </si>
  <si>
    <t>Executive Services and Support</t>
  </si>
  <si>
    <t>Governance and Strategy</t>
  </si>
  <si>
    <t>Human Resources</t>
  </si>
  <si>
    <t>Information and Communications Technology</t>
  </si>
  <si>
    <t>Information Management</t>
  </si>
  <si>
    <t>Legal Services</t>
  </si>
  <si>
    <t>Procurement and Contract Management</t>
  </si>
  <si>
    <t>Property and Facilities</t>
  </si>
  <si>
    <t>Headcount by employment status and sector</t>
  </si>
  <si>
    <t>Woman</t>
  </si>
  <si>
    <t>Man</t>
  </si>
  <si>
    <t>Security officers</t>
  </si>
  <si>
    <t>March 2022</t>
  </si>
  <si>
    <t>Policy analyst</t>
  </si>
  <si>
    <t>69.09% of temporary and casual employees are women</t>
  </si>
  <si>
    <t>86.94% of part-time employees are women</t>
  </si>
  <si>
    <t>September 2021</t>
  </si>
  <si>
    <t>Norfolk Island Taskforce</t>
  </si>
  <si>
    <t>Data excludes interstate/overseas employees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</si>
</sst>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.00"/>
    <numFmt numFmtId="165" formatCode="0.00_ ;\-0.00\ "/>
    <numFmt numFmtId="166" formatCode="0_ ;\-0\ "/>
    <numFmt numFmtId="167" formatCode="0.000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A"/>
      <name val="Arial"/>
      <family val="2"/>
    </font>
    <font>
      <b/>
      <sz val="11"/>
      <color rgb="FF00000A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4">
    <xf numFmtId="0" fontId="0" fillId="0" borderId="0" xfId="0"/>
    <xf numFmtId="0" fontId="3" fillId="0" borderId="0" xfId="0" applyFont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43" fontId="3" fillId="3" borderId="1" xfId="3" applyFont="1" applyFill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43" fontId="3" fillId="2" borderId="0" xfId="3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43" fontId="3" fillId="0" borderId="0" xfId="3" applyFont="1" applyFill="1" applyBorder="1" applyAlignment="1">
      <alignment horizontal="right" vertical="center"/>
    </xf>
    <xf numFmtId="41" fontId="3" fillId="3" borderId="1" xfId="3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2" fillId="0" borderId="0" xfId="0" applyFont="1"/>
    <xf numFmtId="10" fontId="2" fillId="0" borderId="1" xfId="1" applyNumberFormat="1" applyFont="1" applyBorder="1"/>
    <xf numFmtId="4" fontId="2" fillId="0" borderId="1" xfId="0" applyNumberFormat="1" applyFont="1" applyBorder="1"/>
    <xf numFmtId="10" fontId="2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/>
    <xf numFmtId="0" fontId="3" fillId="0" borderId="0" xfId="0" applyFont="1"/>
    <xf numFmtId="4" fontId="2" fillId="0" borderId="0" xfId="0" applyNumberFormat="1" applyFont="1"/>
    <xf numFmtId="4" fontId="3" fillId="4" borderId="1" xfId="0" applyNumberFormat="1" applyFont="1" applyFill="1" applyBorder="1"/>
    <xf numFmtId="10" fontId="3" fillId="4" borderId="1" xfId="1" applyNumberFormat="1" applyFont="1" applyFill="1" applyBorder="1"/>
    <xf numFmtId="3" fontId="3" fillId="4" borderId="1" xfId="0" applyNumberFormat="1" applyFont="1" applyFill="1" applyBorder="1"/>
    <xf numFmtId="3" fontId="2" fillId="0" borderId="0" xfId="0" applyNumberFormat="1" applyFont="1"/>
    <xf numFmtId="0" fontId="2" fillId="0" borderId="0" xfId="0" applyFont="1" applyFill="1"/>
    <xf numFmtId="0" fontId="5" fillId="0" borderId="1" xfId="0" applyFont="1" applyFill="1" applyBorder="1" applyAlignment="1">
      <alignment wrapText="1"/>
    </xf>
    <xf numFmtId="0" fontId="3" fillId="0" borderId="1" xfId="0" applyFont="1" applyBorder="1"/>
    <xf numFmtId="0" fontId="2" fillId="0" borderId="0" xfId="0" applyFont="1" applyBorder="1"/>
    <xf numFmtId="0" fontId="4" fillId="0" borderId="1" xfId="0" applyFont="1" applyFill="1" applyBorder="1"/>
    <xf numFmtId="4" fontId="3" fillId="0" borderId="1" xfId="0" applyNumberFormat="1" applyFont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vertical="top"/>
    </xf>
    <xf numFmtId="43" fontId="2" fillId="0" borderId="0" xfId="0" applyNumberFormat="1" applyFont="1"/>
    <xf numFmtId="2" fontId="3" fillId="0" borderId="1" xfId="0" applyNumberFormat="1" applyFont="1" applyBorder="1" applyAlignment="1">
      <alignment horizontal="right"/>
    </xf>
    <xf numFmtId="2" fontId="2" fillId="0" borderId="0" xfId="0" applyNumberFormat="1" applyFont="1" applyAlignment="1">
      <alignment horizontal="right"/>
    </xf>
    <xf numFmtId="0" fontId="3" fillId="0" borderId="2" xfId="0" applyFont="1" applyBorder="1" applyAlignment="1"/>
    <xf numFmtId="0" fontId="3" fillId="0" borderId="4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Fill="1" applyBorder="1"/>
    <xf numFmtId="4" fontId="3" fillId="0" borderId="1" xfId="0" applyNumberFormat="1" applyFont="1" applyFill="1" applyBorder="1" applyAlignment="1">
      <alignment horizontal="right"/>
    </xf>
    <xf numFmtId="0" fontId="2" fillId="0" borderId="1" xfId="0" applyFont="1" applyFill="1" applyBorder="1"/>
    <xf numFmtId="2" fontId="2" fillId="0" borderId="1" xfId="0" applyNumberFormat="1" applyFont="1" applyBorder="1"/>
    <xf numFmtId="0" fontId="2" fillId="0" borderId="1" xfId="0" applyFont="1" applyFill="1" applyBorder="1" applyAlignment="1">
      <alignment wrapText="1"/>
    </xf>
    <xf numFmtId="165" fontId="3" fillId="3" borderId="1" xfId="3" applyNumberFormat="1" applyFont="1" applyFill="1" applyBorder="1" applyAlignment="1">
      <alignment horizontal="right" vertical="center"/>
    </xf>
    <xf numFmtId="1" fontId="2" fillId="0" borderId="1" xfId="0" applyNumberFormat="1" applyFont="1" applyBorder="1"/>
    <xf numFmtId="166" fontId="3" fillId="3" borderId="1" xfId="3" applyNumberFormat="1" applyFont="1" applyFill="1" applyBorder="1" applyAlignment="1">
      <alignment horizontal="right" vertical="center"/>
    </xf>
    <xf numFmtId="2" fontId="3" fillId="4" borderId="1" xfId="0" applyNumberFormat="1" applyFont="1" applyFill="1" applyBorder="1"/>
    <xf numFmtId="1" fontId="3" fillId="4" borderId="1" xfId="0" applyNumberFormat="1" applyFont="1" applyFill="1" applyBorder="1"/>
    <xf numFmtId="0" fontId="5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6" fillId="0" borderId="0" xfId="0" applyFont="1" applyBorder="1"/>
    <xf numFmtId="0" fontId="7" fillId="0" borderId="0" xfId="0" applyFont="1" applyBorder="1"/>
    <xf numFmtId="10" fontId="7" fillId="0" borderId="0" xfId="1" applyNumberFormat="1" applyFont="1" applyBorder="1"/>
    <xf numFmtId="4" fontId="2" fillId="2" borderId="1" xfId="0" applyNumberFormat="1" applyFont="1" applyFill="1" applyBorder="1"/>
    <xf numFmtId="2" fontId="2" fillId="2" borderId="1" xfId="0" applyNumberFormat="1" applyFont="1" applyFill="1" applyBorder="1"/>
    <xf numFmtId="3" fontId="2" fillId="2" borderId="1" xfId="0" applyNumberFormat="1" applyFont="1" applyFill="1" applyBorder="1"/>
    <xf numFmtId="0" fontId="5" fillId="0" borderId="1" xfId="0" applyFont="1" applyFill="1" applyBorder="1" applyAlignment="1">
      <alignment horizontal="center" wrapText="1"/>
    </xf>
    <xf numFmtId="9" fontId="2" fillId="0" borderId="0" xfId="1" applyFont="1"/>
    <xf numFmtId="0" fontId="0" fillId="0" borderId="0" xfId="0" applyFill="1"/>
    <xf numFmtId="4" fontId="2" fillId="0" borderId="1" xfId="0" applyNumberFormat="1" applyFont="1" applyFill="1" applyBorder="1"/>
    <xf numFmtId="10" fontId="3" fillId="0" borderId="1" xfId="1" applyNumberFormat="1" applyFont="1" applyFill="1" applyBorder="1"/>
    <xf numFmtId="2" fontId="2" fillId="0" borderId="1" xfId="0" applyNumberFormat="1" applyFont="1" applyFill="1" applyBorder="1"/>
    <xf numFmtId="2" fontId="2" fillId="0" borderId="0" xfId="0" applyNumberFormat="1" applyFont="1" applyFill="1"/>
    <xf numFmtId="3" fontId="2" fillId="0" borderId="1" xfId="0" applyNumberFormat="1" applyFont="1" applyFill="1" applyBorder="1"/>
    <xf numFmtId="1" fontId="2" fillId="0" borderId="1" xfId="0" applyNumberFormat="1" applyFont="1" applyFill="1" applyBorder="1"/>
    <xf numFmtId="10" fontId="2" fillId="0" borderId="1" xfId="0" applyNumberFormat="1" applyFont="1" applyFill="1" applyBorder="1"/>
    <xf numFmtId="164" fontId="4" fillId="0" borderId="1" xfId="0" applyNumberFormat="1" applyFont="1" applyFill="1" applyBorder="1"/>
    <xf numFmtId="10" fontId="4" fillId="0" borderId="1" xfId="1" applyNumberFormat="1" applyFont="1" applyFill="1" applyBorder="1"/>
    <xf numFmtId="2" fontId="4" fillId="0" borderId="1" xfId="0" applyNumberFormat="1" applyFont="1" applyFill="1" applyBorder="1"/>
    <xf numFmtId="10" fontId="2" fillId="0" borderId="1" xfId="1" applyNumberFormat="1" applyFont="1" applyFill="1" applyBorder="1"/>
    <xf numFmtId="2" fontId="0" fillId="0" borderId="0" xfId="0" applyNumberFormat="1" applyFill="1"/>
    <xf numFmtId="10" fontId="0" fillId="0" borderId="0" xfId="1" applyNumberFormat="1" applyFont="1" applyFill="1"/>
    <xf numFmtId="4" fontId="2" fillId="0" borderId="1" xfId="1" applyNumberFormat="1" applyFont="1" applyFill="1" applyBorder="1"/>
    <xf numFmtId="10" fontId="2" fillId="0" borderId="0" xfId="1" applyNumberFormat="1" applyFont="1" applyFill="1" applyBorder="1"/>
    <xf numFmtId="164" fontId="0" fillId="0" borderId="0" xfId="0" applyNumberFormat="1" applyFill="1"/>
    <xf numFmtId="4" fontId="0" fillId="0" borderId="0" xfId="0" applyNumberFormat="1" applyFill="1"/>
    <xf numFmtId="4" fontId="2" fillId="0" borderId="0" xfId="0" applyNumberFormat="1" applyFont="1" applyFill="1"/>
    <xf numFmtId="10" fontId="2" fillId="0" borderId="0" xfId="0" applyNumberFormat="1" applyFont="1" applyFill="1"/>
    <xf numFmtId="17" fontId="3" fillId="0" borderId="1" xfId="0" applyNumberFormat="1" applyFont="1" applyFill="1" applyBorder="1"/>
    <xf numFmtId="9" fontId="2" fillId="0" borderId="1" xfId="1" applyNumberFormat="1" applyFont="1" applyFill="1" applyBorder="1"/>
    <xf numFmtId="9" fontId="2" fillId="0" borderId="1" xfId="1" applyFont="1" applyFill="1" applyBorder="1"/>
    <xf numFmtId="2" fontId="2" fillId="0" borderId="1" xfId="0" applyNumberFormat="1" applyFont="1" applyFill="1" applyBorder="1" applyAlignment="1">
      <alignment horizontal="right"/>
    </xf>
    <xf numFmtId="10" fontId="2" fillId="0" borderId="0" xfId="1" applyNumberFormat="1" applyFont="1" applyFill="1"/>
    <xf numFmtId="4" fontId="3" fillId="4" borderId="2" xfId="4" applyNumberFormat="1" applyFont="1" applyFill="1" applyBorder="1" applyAlignment="1">
      <alignment horizontal="right"/>
    </xf>
    <xf numFmtId="10" fontId="0" fillId="0" borderId="0" xfId="0" applyNumberFormat="1"/>
    <xf numFmtId="0" fontId="3" fillId="0" borderId="6" xfId="0" applyFont="1" applyFill="1" applyBorder="1" applyAlignment="1">
      <alignment wrapText="1"/>
    </xf>
    <xf numFmtId="3" fontId="2" fillId="0" borderId="0" xfId="0" applyNumberFormat="1" applyFont="1" applyFill="1"/>
    <xf numFmtId="0" fontId="0" fillId="0" borderId="0" xfId="0"/>
    <xf numFmtId="9" fontId="0" fillId="0" borderId="0" xfId="0" applyNumberFormat="1"/>
    <xf numFmtId="0" fontId="8" fillId="0" borderId="1" xfId="0" applyFont="1" applyBorder="1"/>
    <xf numFmtId="0" fontId="8" fillId="0" borderId="1" xfId="0" applyFont="1" applyFill="1" applyBorder="1"/>
    <xf numFmtId="0" fontId="8" fillId="0" borderId="0" xfId="0" applyFont="1"/>
    <xf numFmtId="0" fontId="9" fillId="0" borderId="1" xfId="0" applyFont="1" applyBorder="1"/>
    <xf numFmtId="0" fontId="9" fillId="0" borderId="0" xfId="0" applyFont="1"/>
    <xf numFmtId="0" fontId="8" fillId="0" borderId="0" xfId="0" applyFont="1" applyFill="1"/>
    <xf numFmtId="0" fontId="9" fillId="0" borderId="1" xfId="0" applyFont="1" applyBorder="1" applyAlignment="1">
      <alignment horizontal="left" vertical="center" wrapText="1"/>
    </xf>
    <xf numFmtId="17" fontId="9" fillId="0" borderId="1" xfId="0" quotePrefix="1" applyNumberFormat="1" applyFont="1" applyBorder="1" applyAlignment="1">
      <alignment horizontal="center" vertical="center" wrapText="1"/>
    </xf>
    <xf numFmtId="17" fontId="9" fillId="0" borderId="1" xfId="0" quotePrefix="1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10" fillId="0" borderId="0" xfId="0" applyFont="1"/>
    <xf numFmtId="10" fontId="8" fillId="0" borderId="1" xfId="1" applyNumberFormat="1" applyFont="1" applyBorder="1"/>
    <xf numFmtId="2" fontId="8" fillId="0" borderId="1" xfId="0" applyNumberFormat="1" applyFont="1" applyFill="1" applyBorder="1"/>
    <xf numFmtId="0" fontId="9" fillId="3" borderId="2" xfId="0" applyFont="1" applyFill="1" applyBorder="1" applyAlignment="1">
      <alignment horizontal="left" vertical="center"/>
    </xf>
    <xf numFmtId="43" fontId="9" fillId="3" borderId="1" xfId="3" applyFont="1" applyFill="1" applyBorder="1" applyAlignment="1">
      <alignment horizontal="right" vertical="center"/>
    </xf>
    <xf numFmtId="165" fontId="9" fillId="3" borderId="1" xfId="3" applyNumberFormat="1" applyFont="1" applyFill="1" applyBorder="1" applyAlignment="1">
      <alignment horizontal="right" vertical="center"/>
    </xf>
    <xf numFmtId="10" fontId="9" fillId="3" borderId="1" xfId="1" applyNumberFormat="1" applyFont="1" applyFill="1" applyBorder="1"/>
    <xf numFmtId="4" fontId="8" fillId="0" borderId="0" xfId="0" applyNumberFormat="1" applyFont="1"/>
    <xf numFmtId="0" fontId="9" fillId="2" borderId="0" xfId="0" applyFont="1" applyFill="1" applyBorder="1" applyAlignment="1">
      <alignment horizontal="left" vertical="center"/>
    </xf>
    <xf numFmtId="10" fontId="8" fillId="0" borderId="0" xfId="1" applyNumberFormat="1" applyFont="1"/>
    <xf numFmtId="0" fontId="9" fillId="3" borderId="1" xfId="0" applyFont="1" applyFill="1" applyBorder="1" applyAlignment="1">
      <alignment horizontal="left" vertical="center"/>
    </xf>
    <xf numFmtId="10" fontId="8" fillId="0" borderId="1" xfId="0" applyNumberFormat="1" applyFont="1" applyFill="1" applyBorder="1"/>
    <xf numFmtId="0" fontId="8" fillId="0" borderId="0" xfId="0" applyFont="1" applyBorder="1"/>
    <xf numFmtId="10" fontId="8" fillId="0" borderId="0" xfId="0" applyNumberFormat="1" applyFont="1" applyBorder="1"/>
    <xf numFmtId="0" fontId="10" fillId="0" borderId="0" xfId="0" applyFont="1" applyBorder="1"/>
    <xf numFmtId="0" fontId="9" fillId="0" borderId="0" xfId="0" applyFont="1" applyBorder="1" applyAlignment="1"/>
    <xf numFmtId="0" fontId="9" fillId="0" borderId="0" xfId="0" applyFont="1" applyBorder="1"/>
    <xf numFmtId="4" fontId="8" fillId="0" borderId="0" xfId="0" applyNumberFormat="1" applyFont="1" applyBorder="1"/>
    <xf numFmtId="10" fontId="8" fillId="0" borderId="0" xfId="1" applyNumberFormat="1" applyFont="1" applyBorder="1"/>
    <xf numFmtId="10" fontId="8" fillId="0" borderId="1" xfId="1" applyNumberFormat="1" applyFont="1" applyFill="1" applyBorder="1"/>
    <xf numFmtId="10" fontId="8" fillId="0" borderId="0" xfId="0" applyNumberFormat="1" applyFont="1"/>
    <xf numFmtId="10" fontId="9" fillId="0" borderId="1" xfId="1" applyNumberFormat="1" applyFont="1" applyBorder="1"/>
    <xf numFmtId="10" fontId="9" fillId="0" borderId="0" xfId="0" applyNumberFormat="1" applyFont="1" applyBorder="1" applyAlignment="1"/>
    <xf numFmtId="3" fontId="8" fillId="0" borderId="0" xfId="0" applyNumberFormat="1" applyFont="1" applyBorder="1"/>
    <xf numFmtId="3" fontId="8" fillId="0" borderId="1" xfId="0" applyNumberFormat="1" applyFont="1" applyFill="1" applyBorder="1"/>
    <xf numFmtId="1" fontId="8" fillId="0" borderId="1" xfId="0" applyNumberFormat="1" applyFont="1" applyFill="1" applyBorder="1"/>
    <xf numFmtId="4" fontId="10" fillId="0" borderId="0" xfId="0" applyNumberFormat="1" applyFont="1"/>
    <xf numFmtId="0" fontId="9" fillId="0" borderId="6" xfId="0" applyFont="1" applyFill="1" applyBorder="1" applyAlignment="1">
      <alignment wrapText="1"/>
    </xf>
    <xf numFmtId="3" fontId="8" fillId="0" borderId="0" xfId="0" applyNumberFormat="1" applyFont="1" applyFill="1"/>
    <xf numFmtId="0" fontId="9" fillId="0" borderId="1" xfId="0" applyFont="1" applyFill="1" applyBorder="1" applyAlignment="1">
      <alignment horizontal="center"/>
    </xf>
    <xf numFmtId="10" fontId="8" fillId="0" borderId="0" xfId="0" applyNumberFormat="1" applyFont="1" applyFill="1"/>
    <xf numFmtId="17" fontId="9" fillId="0" borderId="0" xfId="0" applyNumberFormat="1" applyFont="1" applyFill="1" applyBorder="1"/>
    <xf numFmtId="0" fontId="9" fillId="0" borderId="1" xfId="0" applyFont="1" applyFill="1" applyBorder="1" applyAlignment="1">
      <alignment horizontal="center" wrapText="1"/>
    </xf>
    <xf numFmtId="164" fontId="8" fillId="0" borderId="1" xfId="0" applyNumberFormat="1" applyFont="1" applyFill="1" applyBorder="1"/>
    <xf numFmtId="0" fontId="10" fillId="0" borderId="0" xfId="0" applyFont="1" applyFill="1"/>
    <xf numFmtId="164" fontId="10" fillId="0" borderId="0" xfId="0" applyNumberFormat="1" applyFont="1" applyFill="1"/>
    <xf numFmtId="10" fontId="10" fillId="0" borderId="0" xfId="1" applyNumberFormat="1" applyFont="1" applyFill="1"/>
    <xf numFmtId="4" fontId="8" fillId="0" borderId="0" xfId="0" applyNumberFormat="1" applyFont="1" applyFill="1"/>
    <xf numFmtId="4" fontId="3" fillId="0" borderId="1" xfId="0" applyNumberFormat="1" applyFont="1" applyFill="1" applyBorder="1"/>
    <xf numFmtId="10" fontId="2" fillId="2" borderId="1" xfId="1" applyNumberFormat="1" applyFont="1" applyFill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9" fillId="0" borderId="1" xfId="0" applyFont="1" applyFill="1" applyBorder="1" applyAlignment="1">
      <alignment horizontal="center"/>
    </xf>
    <xf numFmtId="10" fontId="2" fillId="0" borderId="0" xfId="0" applyNumberFormat="1" applyFont="1" applyBorder="1"/>
    <xf numFmtId="10" fontId="2" fillId="0" borderId="1" xfId="0" applyNumberFormat="1" applyFont="1" applyBorder="1"/>
    <xf numFmtId="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wrapText="1"/>
    </xf>
    <xf numFmtId="4" fontId="8" fillId="0" borderId="1" xfId="0" applyNumberFormat="1" applyFont="1" applyBorder="1"/>
    <xf numFmtId="10" fontId="2" fillId="0" borderId="0" xfId="1" applyNumberFormat="1" applyFont="1"/>
    <xf numFmtId="10" fontId="10" fillId="0" borderId="0" xfId="0" applyNumberFormat="1" applyFont="1"/>
    <xf numFmtId="167" fontId="2" fillId="0" borderId="0" xfId="1" applyNumberFormat="1" applyFont="1"/>
    <xf numFmtId="2" fontId="2" fillId="0" borderId="1" xfId="0" quotePrefix="1" applyNumberFormat="1" applyFont="1" applyBorder="1" applyAlignment="1">
      <alignment horizontal="right"/>
    </xf>
    <xf numFmtId="10" fontId="3" fillId="4" borderId="1" xfId="1" quotePrefix="1" applyNumberFormat="1" applyFont="1" applyFill="1" applyBorder="1" applyAlignment="1">
      <alignment horizontal="right"/>
    </xf>
    <xf numFmtId="3" fontId="2" fillId="0" borderId="1" xfId="0" quotePrefix="1" applyNumberFormat="1" applyFont="1" applyFill="1" applyBorder="1" applyAlignment="1">
      <alignment horizontal="right"/>
    </xf>
    <xf numFmtId="9" fontId="2" fillId="0" borderId="1" xfId="0" applyNumberFormat="1" applyFont="1" applyFill="1" applyBorder="1"/>
    <xf numFmtId="4" fontId="2" fillId="0" borderId="0" xfId="0" applyNumberFormat="1" applyFont="1" applyBorder="1"/>
    <xf numFmtId="4" fontId="2" fillId="0" borderId="1" xfId="0" applyNumberFormat="1" applyFont="1" applyFill="1" applyBorder="1" applyAlignment="1">
      <alignment horizontal="right"/>
    </xf>
    <xf numFmtId="0" fontId="9" fillId="0" borderId="1" xfId="0" applyFont="1" applyFill="1" applyBorder="1" applyAlignment="1"/>
    <xf numFmtId="4" fontId="2" fillId="0" borderId="0" xfId="0" applyNumberFormat="1" applyFont="1" applyFill="1" applyBorder="1"/>
    <xf numFmtId="2" fontId="2" fillId="0" borderId="0" xfId="0" applyNumberFormat="1" applyFont="1" applyFill="1" applyBorder="1"/>
    <xf numFmtId="0" fontId="3" fillId="0" borderId="1" xfId="0" applyFont="1" applyFill="1" applyBorder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1" xfId="0" applyFont="1" applyFill="1" applyBorder="1" applyAlignment="1">
      <alignment vertical="top"/>
    </xf>
    <xf numFmtId="0" fontId="0" fillId="0" borderId="0" xfId="0" applyAlignment="1">
      <alignment vertical="top"/>
    </xf>
    <xf numFmtId="1" fontId="2" fillId="0" borderId="0" xfId="0" applyNumberFormat="1" applyFont="1" applyFill="1"/>
    <xf numFmtId="0" fontId="3" fillId="0" borderId="1" xfId="0" applyFont="1" applyBorder="1" applyAlignment="1">
      <alignment vertical="top" wrapText="1"/>
    </xf>
    <xf numFmtId="10" fontId="2" fillId="0" borderId="1" xfId="1" applyNumberFormat="1" applyFont="1" applyBorder="1" applyAlignment="1">
      <alignment vertical="top"/>
    </xf>
    <xf numFmtId="4" fontId="2" fillId="0" borderId="1" xfId="0" applyNumberFormat="1" applyFont="1" applyBorder="1" applyAlignment="1">
      <alignment vertical="top"/>
    </xf>
    <xf numFmtId="10" fontId="2" fillId="0" borderId="1" xfId="0" applyNumberFormat="1" applyFont="1" applyBorder="1" applyAlignment="1">
      <alignment vertical="top"/>
    </xf>
    <xf numFmtId="0" fontId="9" fillId="0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0" fontId="9" fillId="2" borderId="4" xfId="0" applyFont="1" applyFill="1" applyBorder="1" applyAlignment="1">
      <alignment horizontal="center"/>
    </xf>
    <xf numFmtId="4" fontId="8" fillId="2" borderId="4" xfId="0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3" fillId="0" borderId="1" xfId="0" applyFont="1" applyFill="1" applyBorder="1" applyAlignment="1">
      <alignment vertical="top"/>
    </xf>
    <xf numFmtId="0" fontId="12" fillId="0" borderId="0" xfId="0" applyFont="1" applyFill="1"/>
    <xf numFmtId="0" fontId="9" fillId="0" borderId="1" xfId="0" applyFont="1" applyFill="1" applyBorder="1"/>
    <xf numFmtId="4" fontId="8" fillId="0" borderId="1" xfId="0" applyNumberFormat="1" applyFont="1" applyFill="1" applyBorder="1"/>
    <xf numFmtId="4" fontId="8" fillId="0" borderId="2" xfId="0" applyNumberFormat="1" applyFont="1" applyFill="1" applyBorder="1" applyAlignment="1">
      <alignment horizontal="center"/>
    </xf>
    <xf numFmtId="10" fontId="8" fillId="0" borderId="0" xfId="1" applyNumberFormat="1" applyFont="1" applyFill="1"/>
    <xf numFmtId="1" fontId="2" fillId="0" borderId="1" xfId="0" quotePrefix="1" applyNumberFormat="1" applyFont="1" applyBorder="1" applyAlignment="1">
      <alignment horizontal="right"/>
    </xf>
    <xf numFmtId="2" fontId="3" fillId="0" borderId="1" xfId="0" applyNumberFormat="1" applyFont="1" applyFill="1" applyBorder="1" applyAlignment="1">
      <alignment horizontal="right"/>
    </xf>
    <xf numFmtId="0" fontId="3" fillId="0" borderId="2" xfId="0" applyFont="1" applyFill="1" applyBorder="1" applyAlignment="1">
      <alignment horizontal="left" vertical="center"/>
    </xf>
    <xf numFmtId="4" fontId="3" fillId="0" borderId="1" xfId="4" applyNumberFormat="1" applyFont="1" applyFill="1" applyBorder="1" applyAlignment="1">
      <alignment horizontal="right"/>
    </xf>
    <xf numFmtId="4" fontId="0" fillId="0" borderId="0" xfId="0" applyNumberFormat="1"/>
    <xf numFmtId="43" fontId="0" fillId="0" borderId="0" xfId="0" applyNumberFormat="1"/>
    <xf numFmtId="0" fontId="2" fillId="0" borderId="2" xfId="0" applyFont="1" applyFill="1" applyBorder="1" applyAlignment="1">
      <alignment horizontal="left" vertical="center"/>
    </xf>
    <xf numFmtId="0" fontId="8" fillId="2" borderId="2" xfId="0" applyFont="1" applyFill="1" applyBorder="1"/>
    <xf numFmtId="0" fontId="8" fillId="2" borderId="1" xfId="0" applyFont="1" applyFill="1" applyBorder="1"/>
    <xf numFmtId="9" fontId="8" fillId="2" borderId="1" xfId="1" applyNumberFormat="1" applyFont="1" applyFill="1" applyBorder="1"/>
    <xf numFmtId="0" fontId="8" fillId="2" borderId="0" xfId="0" applyFont="1" applyFill="1"/>
    <xf numFmtId="4" fontId="8" fillId="2" borderId="1" xfId="0" applyNumberFormat="1" applyFont="1" applyFill="1" applyBorder="1"/>
    <xf numFmtId="10" fontId="8" fillId="2" borderId="1" xfId="1" applyNumberFormat="1" applyFont="1" applyFill="1" applyBorder="1"/>
    <xf numFmtId="0" fontId="10" fillId="2" borderId="0" xfId="0" applyFont="1" applyFill="1"/>
    <xf numFmtId="4" fontId="8" fillId="2" borderId="0" xfId="0" applyNumberFormat="1" applyFont="1" applyFill="1"/>
    <xf numFmtId="4" fontId="0" fillId="0" borderId="0" xfId="0" applyNumberFormat="1" applyAlignment="1">
      <alignment vertical="top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3" fontId="8" fillId="0" borderId="2" xfId="0" applyNumberFormat="1" applyFont="1" applyFill="1" applyBorder="1" applyAlignment="1">
      <alignment horizontal="center"/>
    </xf>
    <xf numFmtId="3" fontId="8" fillId="0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0" fontId="9" fillId="0" borderId="1" xfId="0" applyNumberFormat="1" applyFont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</cellXfs>
  <cellStyles count="8">
    <cellStyle name="Comma" xfId="4" builtinId="3"/>
    <cellStyle name="Comma 2" xfId="3" xr:uid="{00000000-0005-0000-0000-000001000000}"/>
    <cellStyle name="Comma 2 2" xfId="6" xr:uid="{3FC076A8-2B03-4D33-9B3F-175258BE1FB0}"/>
    <cellStyle name="Comma 3" xfId="7" xr:uid="{24E08B1E-95AF-41A3-A7EC-AB21FB3C092B}"/>
    <cellStyle name="Currency 2" xfId="2" xr:uid="{00000000-0005-0000-0000-000002000000}"/>
    <cellStyle name="Currency 2 2" xfId="5" xr:uid="{31AC8AC0-5969-4549-98E0-F1124456F92E}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DC3DC"/>
      <color rgb="FFF15B67"/>
      <color rgb="FF60C3AD"/>
      <color rgb="FFF48785"/>
      <color rgb="FF4483A4"/>
      <color rgb="FF007A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567147856517937E-2"/>
          <c:y val="2.5428341144772947E-2"/>
          <c:w val="0.88498840769903764"/>
          <c:h val="0.841674628781943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'pg 12 employment type'!$A$12</c:f>
              <c:strCache>
                <c:ptCount val="1"/>
                <c:pt idx="0">
                  <c:v>Education sector</c:v>
                </c:pt>
              </c:strCache>
            </c:strRef>
          </c:tx>
          <c:spPr>
            <a:solidFill>
              <a:srgbClr val="F48785"/>
            </a:solidFill>
            <a:ln>
              <a:noFill/>
            </a:ln>
            <a:effectLst/>
          </c:spPr>
          <c:invertIfNegative val="0"/>
          <c:cat>
            <c:strRef>
              <c:f>'pg 12 employment type'!$B$11:$E$11</c:f>
              <c:strCache>
                <c:ptCount val="4"/>
                <c:pt idx="0">
                  <c:v>Permanent</c:v>
                </c:pt>
                <c:pt idx="1">
                  <c:v>Temporary</c:v>
                </c:pt>
                <c:pt idx="2">
                  <c:v>Casual</c:v>
                </c:pt>
                <c:pt idx="3">
                  <c:v>Contract</c:v>
                </c:pt>
              </c:strCache>
            </c:strRef>
          </c:cat>
          <c:val>
            <c:numRef>
              <c:f>'pg 12 employment type'!$B$12:$E$12</c:f>
              <c:numCache>
                <c:formatCode>0.00%</c:formatCode>
                <c:ptCount val="4"/>
                <c:pt idx="0">
                  <c:v>0.3337</c:v>
                </c:pt>
                <c:pt idx="1">
                  <c:v>0.29970000000000002</c:v>
                </c:pt>
                <c:pt idx="2">
                  <c:v>0.38379999999999997</c:v>
                </c:pt>
                <c:pt idx="3">
                  <c:v>0.12239999999999999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4B-4192-A1F9-6512C3F72A10}"/>
            </c:ext>
          </c:extLst>
        </c:ser>
        <c:ser>
          <c:idx val="1"/>
          <c:order val="1"/>
          <c:tx>
            <c:strRef>
              <c:f>'pg 12 employment type'!$A$13</c:f>
              <c:strCache>
                <c:ptCount val="1"/>
                <c:pt idx="0">
                  <c:v>Health sector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'pg 12 employment type'!$B$11:$E$11</c:f>
              <c:strCache>
                <c:ptCount val="4"/>
                <c:pt idx="0">
                  <c:v>Permanent</c:v>
                </c:pt>
                <c:pt idx="1">
                  <c:v>Temporary</c:v>
                </c:pt>
                <c:pt idx="2">
                  <c:v>Casual</c:v>
                </c:pt>
                <c:pt idx="3">
                  <c:v>Contract</c:v>
                </c:pt>
              </c:strCache>
            </c:strRef>
          </c:cat>
          <c:val>
            <c:numRef>
              <c:f>'pg 12 employment type'!$B$13:$E$13</c:f>
              <c:numCache>
                <c:formatCode>0.00%</c:formatCode>
                <c:ptCount val="4"/>
                <c:pt idx="0">
                  <c:v>0.38100000000000001</c:v>
                </c:pt>
                <c:pt idx="1">
                  <c:v>0.5756</c:v>
                </c:pt>
                <c:pt idx="2">
                  <c:v>0.47489999999999999</c:v>
                </c:pt>
                <c:pt idx="3">
                  <c:v>0.23849999999999999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4B-4192-A1F9-6512C3F72A10}"/>
            </c:ext>
          </c:extLst>
        </c:ser>
        <c:ser>
          <c:idx val="2"/>
          <c:order val="2"/>
          <c:tx>
            <c:strRef>
              <c:f>'pg 12 employment type'!$A$14</c:f>
              <c:strCache>
                <c:ptCount val="1"/>
                <c:pt idx="0">
                  <c:v>Rest of sector</c:v>
                </c:pt>
              </c:strCache>
            </c:strRef>
          </c:tx>
          <c:spPr>
            <a:solidFill>
              <a:srgbClr val="60C3AD"/>
            </a:solidFill>
            <a:ln>
              <a:noFill/>
            </a:ln>
            <a:effectLst/>
          </c:spPr>
          <c:invertIfNegative val="0"/>
          <c:cat>
            <c:strRef>
              <c:f>'pg 12 employment type'!$B$11:$E$11</c:f>
              <c:strCache>
                <c:ptCount val="4"/>
                <c:pt idx="0">
                  <c:v>Permanent</c:v>
                </c:pt>
                <c:pt idx="1">
                  <c:v>Temporary</c:v>
                </c:pt>
                <c:pt idx="2">
                  <c:v>Casual</c:v>
                </c:pt>
                <c:pt idx="3">
                  <c:v>Contract</c:v>
                </c:pt>
              </c:strCache>
            </c:strRef>
          </c:cat>
          <c:val>
            <c:numRef>
              <c:f>'pg 12 employment type'!$B$14:$E$14</c:f>
              <c:numCache>
                <c:formatCode>0.00%</c:formatCode>
                <c:ptCount val="4"/>
                <c:pt idx="0">
                  <c:v>0.2853</c:v>
                </c:pt>
                <c:pt idx="1">
                  <c:v>0.12469999999999998</c:v>
                </c:pt>
                <c:pt idx="2">
                  <c:v>0.14130000000000004</c:v>
                </c:pt>
                <c:pt idx="3">
                  <c:v>0.63910000000000011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4B-4192-A1F9-6512C3F72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4152744"/>
        <c:axId val="152593808"/>
      </c:barChart>
      <c:catAx>
        <c:axId val="154152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2593808"/>
        <c:crosses val="autoZero"/>
        <c:auto val="1"/>
        <c:lblAlgn val="ctr"/>
        <c:lblOffset val="100"/>
        <c:noMultiLvlLbl val="0"/>
      </c:catAx>
      <c:valAx>
        <c:axId val="152593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152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'pg 12 employment type'!$A$30</c:f>
              <c:strCache>
                <c:ptCount val="1"/>
                <c:pt idx="0">
                  <c:v>Education sector</c:v>
                </c:pt>
              </c:strCache>
            </c:strRef>
          </c:tx>
          <c:spPr>
            <a:solidFill>
              <a:srgbClr val="F48785"/>
            </a:solidFill>
            <a:ln>
              <a:noFill/>
            </a:ln>
            <a:effectLst/>
          </c:spPr>
          <c:invertIfNegative val="0"/>
          <c:cat>
            <c:strRef>
              <c:f>'pg 12 employment type'!$B$29:$D$29</c:f>
              <c:strCache>
                <c:ptCount val="3"/>
                <c:pt idx="0">
                  <c:v>Full Time</c:v>
                </c:pt>
                <c:pt idx="1">
                  <c:v>Part Time</c:v>
                </c:pt>
                <c:pt idx="2">
                  <c:v>Casual</c:v>
                </c:pt>
              </c:strCache>
            </c:strRef>
          </c:cat>
          <c:val>
            <c:numRef>
              <c:f>'pg 12 employment type'!$B$30:$D$30</c:f>
              <c:numCache>
                <c:formatCode>0.00%</c:formatCode>
                <c:ptCount val="3"/>
                <c:pt idx="0">
                  <c:v>0.31259999999999999</c:v>
                </c:pt>
                <c:pt idx="1">
                  <c:v>0.3926</c:v>
                </c:pt>
                <c:pt idx="2">
                  <c:v>0.37430000000000002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0D-4FF2-81A8-EA705B2D2D24}"/>
            </c:ext>
          </c:extLst>
        </c:ser>
        <c:ser>
          <c:idx val="1"/>
          <c:order val="1"/>
          <c:tx>
            <c:strRef>
              <c:f>'pg 12 employment type'!$A$31</c:f>
              <c:strCache>
                <c:ptCount val="1"/>
                <c:pt idx="0">
                  <c:v>Health sector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'pg 12 employment type'!$B$29:$D$29</c:f>
              <c:strCache>
                <c:ptCount val="3"/>
                <c:pt idx="0">
                  <c:v>Full Time</c:v>
                </c:pt>
                <c:pt idx="1">
                  <c:v>Part Time</c:v>
                </c:pt>
                <c:pt idx="2">
                  <c:v>Casual</c:v>
                </c:pt>
              </c:strCache>
            </c:strRef>
          </c:cat>
          <c:val>
            <c:numRef>
              <c:f>'pg 12 employment type'!$B$31:$D$31</c:f>
              <c:numCache>
                <c:formatCode>0.00%</c:formatCode>
                <c:ptCount val="3"/>
                <c:pt idx="0">
                  <c:v>0.3589</c:v>
                </c:pt>
                <c:pt idx="1">
                  <c:v>0.53320000000000001</c:v>
                </c:pt>
                <c:pt idx="2">
                  <c:v>0.37080000000000002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0D-4FF2-81A8-EA705B2D2D24}"/>
            </c:ext>
          </c:extLst>
        </c:ser>
        <c:ser>
          <c:idx val="2"/>
          <c:order val="2"/>
          <c:tx>
            <c:strRef>
              <c:f>'pg 12 employment type'!$A$32</c:f>
              <c:strCache>
                <c:ptCount val="1"/>
                <c:pt idx="0">
                  <c:v>Rest of sector</c:v>
                </c:pt>
              </c:strCache>
            </c:strRef>
          </c:tx>
          <c:spPr>
            <a:solidFill>
              <a:srgbClr val="60C3AD"/>
            </a:solidFill>
            <a:ln>
              <a:noFill/>
            </a:ln>
            <a:effectLst/>
          </c:spPr>
          <c:invertIfNegative val="0"/>
          <c:cat>
            <c:strRef>
              <c:f>'pg 12 employment type'!$B$29:$D$29</c:f>
              <c:strCache>
                <c:ptCount val="3"/>
                <c:pt idx="0">
                  <c:v>Full Time</c:v>
                </c:pt>
                <c:pt idx="1">
                  <c:v>Part Time</c:v>
                </c:pt>
                <c:pt idx="2">
                  <c:v>Casual</c:v>
                </c:pt>
              </c:strCache>
            </c:strRef>
          </c:cat>
          <c:val>
            <c:numRef>
              <c:f>'pg 12 employment type'!$B$32:$D$32</c:f>
              <c:numCache>
                <c:formatCode>0.00%</c:formatCode>
                <c:ptCount val="3"/>
                <c:pt idx="0">
                  <c:v>0.32850000000000001</c:v>
                </c:pt>
                <c:pt idx="1">
                  <c:v>7.4199999999999988E-2</c:v>
                </c:pt>
                <c:pt idx="2">
                  <c:v>0.25489999999999996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0D-4FF2-81A8-EA705B2D2D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4363384"/>
        <c:axId val="454371968"/>
      </c:barChart>
      <c:catAx>
        <c:axId val="454363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371968"/>
        <c:crosses val="autoZero"/>
        <c:auto val="1"/>
        <c:lblAlgn val="ctr"/>
        <c:lblOffset val="100"/>
        <c:noMultiLvlLbl val="0"/>
      </c:catAx>
      <c:valAx>
        <c:axId val="454371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363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People with disability</a:t>
            </a:r>
            <a:r>
              <a:rPr lang="en-US" sz="1400" b="0" i="0" u="none" strike="noStrike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'pg 13 diversity'!$A$15</c:f>
              <c:strCache>
                <c:ptCount val="1"/>
                <c:pt idx="0">
                  <c:v>People with disability</c:v>
                </c:pt>
              </c:strCache>
            </c:strRef>
          </c:tx>
          <c:spPr>
            <a:ln w="28575" cap="rnd">
              <a:solidFill>
                <a:srgbClr val="007A6D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A6D"/>
              </a:solidFill>
              <a:ln w="9525">
                <a:solidFill>
                  <a:srgbClr val="007A6D"/>
                </a:solidFill>
              </a:ln>
              <a:effectLst/>
            </c:spPr>
          </c:marker>
          <c:cat>
            <c:numRef>
              <c:f>'pg 13 diversity'!$B$14:$H$14</c:f>
              <c:numCache>
                <c:formatCode>mmm\-yy</c:formatCode>
                <c:ptCount val="7"/>
                <c:pt idx="0">
                  <c:v>42522</c:v>
                </c:pt>
                <c:pt idx="1">
                  <c:v>42887</c:v>
                </c:pt>
                <c:pt idx="2">
                  <c:v>43252</c:v>
                </c:pt>
                <c:pt idx="3">
                  <c:v>43617</c:v>
                </c:pt>
                <c:pt idx="4">
                  <c:v>43983</c:v>
                </c:pt>
                <c:pt idx="5">
                  <c:v>44348</c:v>
                </c:pt>
                <c:pt idx="6">
                  <c:v>44621</c:v>
                </c:pt>
              </c:numCache>
            </c:numRef>
          </c:cat>
          <c:val>
            <c:numRef>
              <c:f>'pg 13 diversity'!$B$15:$H$15</c:f>
              <c:numCache>
                <c:formatCode>0.00%</c:formatCode>
                <c:ptCount val="7"/>
                <c:pt idx="0">
                  <c:v>2.92E-2</c:v>
                </c:pt>
                <c:pt idx="1">
                  <c:v>2.7699999999999999E-2</c:v>
                </c:pt>
                <c:pt idx="2">
                  <c:v>2.58E-2</c:v>
                </c:pt>
                <c:pt idx="3">
                  <c:v>2.93E-2</c:v>
                </c:pt>
                <c:pt idx="4">
                  <c:v>2.8799999999999999E-2</c:v>
                </c:pt>
                <c:pt idx="5">
                  <c:v>2.8199999999999999E-2</c:v>
                </c:pt>
                <c:pt idx="6">
                  <c:v>3.3099999999999997E-2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40-47BB-A453-76376B7D21E0}"/>
            </c:ext>
          </c:extLst>
        </c:ser>
        <c:ser>
          <c:idx val="1"/>
          <c:order val="1"/>
          <c:tx>
            <c:strRef>
              <c:f>'pg 13 diversity'!$A$16</c:f>
              <c:strCache>
                <c:ptCount val="1"/>
                <c:pt idx="0">
                  <c:v>Target</c:v>
                </c:pt>
              </c:strCache>
            </c:strRef>
          </c:tx>
          <c:spPr>
            <a:ln w="28575" cap="rnd">
              <a:solidFill>
                <a:srgbClr val="007A6D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rgbClr val="007A6D"/>
              </a:solidFill>
              <a:ln w="9525">
                <a:solidFill>
                  <a:srgbClr val="007A6D"/>
                </a:solidFill>
                <a:prstDash val="sysDash"/>
              </a:ln>
              <a:effectLst/>
            </c:spPr>
          </c:marker>
          <c:cat>
            <c:numRef>
              <c:f>'pg 13 diversity'!$B$14:$H$14</c:f>
              <c:numCache>
                <c:formatCode>mmm\-yy</c:formatCode>
                <c:ptCount val="7"/>
                <c:pt idx="0">
                  <c:v>42522</c:v>
                </c:pt>
                <c:pt idx="1">
                  <c:v>42887</c:v>
                </c:pt>
                <c:pt idx="2">
                  <c:v>43252</c:v>
                </c:pt>
                <c:pt idx="3">
                  <c:v>43617</c:v>
                </c:pt>
                <c:pt idx="4">
                  <c:v>43983</c:v>
                </c:pt>
                <c:pt idx="5">
                  <c:v>44348</c:v>
                </c:pt>
                <c:pt idx="6">
                  <c:v>44621</c:v>
                </c:pt>
              </c:numCache>
            </c:numRef>
          </c:cat>
          <c:val>
            <c:numRef>
              <c:f>'pg 13 diversity'!$B$16:$H$16</c:f>
              <c:numCache>
                <c:formatCode>0.00%</c:formatCode>
                <c:ptCount val="7"/>
                <c:pt idx="0">
                  <c:v>0.08</c:v>
                </c:pt>
                <c:pt idx="1">
                  <c:v>0.08</c:v>
                </c:pt>
                <c:pt idx="2">
                  <c:v>0.08</c:v>
                </c:pt>
                <c:pt idx="3">
                  <c:v>0.08</c:v>
                </c:pt>
                <c:pt idx="4">
                  <c:v>0.08</c:v>
                </c:pt>
                <c:pt idx="5">
                  <c:v>0.08</c:v>
                </c:pt>
                <c:pt idx="6">
                  <c:v>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40-47BB-A453-76376B7D21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1716208"/>
        <c:axId val="611715880"/>
      </c:lineChart>
      <c:catAx>
        <c:axId val="6117162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1715880"/>
        <c:crosses val="autoZero"/>
        <c:auto val="0"/>
        <c:lblAlgn val="ctr"/>
        <c:lblOffset val="100"/>
        <c:noMultiLvlLbl val="0"/>
      </c:catAx>
      <c:valAx>
        <c:axId val="611715880"/>
        <c:scaling>
          <c:orientation val="minMax"/>
          <c:max val="8.0000000000000016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1716208"/>
        <c:crosses val="autoZero"/>
        <c:crossBetween val="between"/>
        <c:majorUnit val="4.0000000000000008E-2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Aboriginal and Torres Strait Islander peoples</a:t>
            </a:r>
            <a:r>
              <a:rPr lang="en-US" sz="1400" b="0" i="0" u="none" strike="noStrike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'pg 13 diversity'!$A$19</c:f>
              <c:strCache>
                <c:ptCount val="1"/>
                <c:pt idx="0">
                  <c:v>Aboriginal and Torres Strait Islander peoples</c:v>
                </c:pt>
              </c:strCache>
            </c:strRef>
          </c:tx>
          <c:spPr>
            <a:ln w="28575" cap="rnd">
              <a:solidFill>
                <a:srgbClr val="60C3AD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60C3AD"/>
              </a:solidFill>
              <a:ln w="9525">
                <a:solidFill>
                  <a:srgbClr val="60C3AD"/>
                </a:solidFill>
              </a:ln>
              <a:effectLst/>
            </c:spPr>
          </c:marker>
          <c:cat>
            <c:numRef>
              <c:f>'pg 13 diversity'!$B$18:$H$18</c:f>
              <c:numCache>
                <c:formatCode>mmm\-yy</c:formatCode>
                <c:ptCount val="7"/>
                <c:pt idx="0">
                  <c:v>42522</c:v>
                </c:pt>
                <c:pt idx="1">
                  <c:v>42887</c:v>
                </c:pt>
                <c:pt idx="2">
                  <c:v>43252</c:v>
                </c:pt>
                <c:pt idx="3">
                  <c:v>43617</c:v>
                </c:pt>
                <c:pt idx="4">
                  <c:v>43983</c:v>
                </c:pt>
                <c:pt idx="5">
                  <c:v>44348</c:v>
                </c:pt>
                <c:pt idx="6">
                  <c:v>44621</c:v>
                </c:pt>
              </c:numCache>
            </c:numRef>
          </c:cat>
          <c:val>
            <c:numRef>
              <c:f>'pg 13 diversity'!$B$19:$H$19</c:f>
              <c:numCache>
                <c:formatCode>0.00%</c:formatCode>
                <c:ptCount val="7"/>
                <c:pt idx="0">
                  <c:v>1.9699999999999999E-2</c:v>
                </c:pt>
                <c:pt idx="1">
                  <c:v>2.06E-2</c:v>
                </c:pt>
                <c:pt idx="2">
                  <c:v>2.1299999999999999E-2</c:v>
                </c:pt>
                <c:pt idx="3">
                  <c:v>2.4299999999999999E-2</c:v>
                </c:pt>
                <c:pt idx="4">
                  <c:v>2.52E-2</c:v>
                </c:pt>
                <c:pt idx="5">
                  <c:v>2.4899999999999999E-2</c:v>
                </c:pt>
                <c:pt idx="6">
                  <c:v>2.4799999999999999E-2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8F-4AD3-B228-8C1C957850C2}"/>
            </c:ext>
          </c:extLst>
        </c:ser>
        <c:ser>
          <c:idx val="1"/>
          <c:order val="1"/>
          <c:tx>
            <c:strRef>
              <c:f>'pg 13 diversity'!$A$20</c:f>
              <c:strCache>
                <c:ptCount val="1"/>
                <c:pt idx="0">
                  <c:v>Target</c:v>
                </c:pt>
              </c:strCache>
            </c:strRef>
          </c:tx>
          <c:spPr>
            <a:ln w="28575" cap="rnd">
              <a:solidFill>
                <a:srgbClr val="60C3AD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rgbClr val="60C3AD"/>
              </a:solidFill>
              <a:ln w="9525">
                <a:solidFill>
                  <a:srgbClr val="60C3AD"/>
                </a:solidFill>
                <a:prstDash val="sysDash"/>
              </a:ln>
              <a:effectLst/>
            </c:spPr>
          </c:marker>
          <c:cat>
            <c:numRef>
              <c:f>'pg 13 diversity'!$B$18:$H$18</c:f>
              <c:numCache>
                <c:formatCode>mmm\-yy</c:formatCode>
                <c:ptCount val="7"/>
                <c:pt idx="0">
                  <c:v>42522</c:v>
                </c:pt>
                <c:pt idx="1">
                  <c:v>42887</c:v>
                </c:pt>
                <c:pt idx="2">
                  <c:v>43252</c:v>
                </c:pt>
                <c:pt idx="3">
                  <c:v>43617</c:v>
                </c:pt>
                <c:pt idx="4">
                  <c:v>43983</c:v>
                </c:pt>
                <c:pt idx="5">
                  <c:v>44348</c:v>
                </c:pt>
                <c:pt idx="6">
                  <c:v>44621</c:v>
                </c:pt>
              </c:numCache>
            </c:numRef>
          </c:cat>
          <c:val>
            <c:numRef>
              <c:f>'pg 13 diversity'!$B$20:$H$20</c:f>
              <c:numCache>
                <c:formatCode>0.00%</c:formatCode>
                <c:ptCount val="7"/>
                <c:pt idx="0">
                  <c:v>0.03</c:v>
                </c:pt>
                <c:pt idx="1">
                  <c:v>0.03</c:v>
                </c:pt>
                <c:pt idx="2">
                  <c:v>0.03</c:v>
                </c:pt>
                <c:pt idx="3">
                  <c:v>0.03</c:v>
                </c:pt>
                <c:pt idx="4">
                  <c:v>0.03</c:v>
                </c:pt>
                <c:pt idx="5">
                  <c:v>0.03</c:v>
                </c:pt>
                <c:pt idx="6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8F-4AD3-B228-8C1C95785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1716208"/>
        <c:axId val="611715880"/>
      </c:lineChart>
      <c:catAx>
        <c:axId val="6117162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1715880"/>
        <c:crosses val="autoZero"/>
        <c:auto val="0"/>
        <c:lblAlgn val="ctr"/>
        <c:lblOffset val="100"/>
        <c:noMultiLvlLbl val="0"/>
      </c:catAx>
      <c:valAx>
        <c:axId val="611715880"/>
        <c:scaling>
          <c:orientation val="minMax"/>
          <c:max val="3.0000000000000006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1716208"/>
        <c:crosses val="autoZero"/>
        <c:crossBetween val="between"/>
        <c:majorUnit val="1.0000000000000002E-2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Culturally and Linguistically diverse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'pg 13 diversity'!$A$23</c:f>
              <c:strCache>
                <c:ptCount val="1"/>
                <c:pt idx="0">
                  <c:v>CALD1 - Born overseas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4483A4"/>
              </a:solidFill>
              <a:ln w="9525">
                <a:solidFill>
                  <a:srgbClr val="4483A4"/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'pg 13 diversity'!$B$22:$H$22</c15:sqref>
                  </c15:fullRef>
                </c:ext>
              </c:extLst>
              <c:f>'pg 13 diversity'!$G$22:$H$22</c:f>
              <c:numCache>
                <c:formatCode>mmm\-yy</c:formatCode>
                <c:ptCount val="2"/>
                <c:pt idx="0">
                  <c:v>44440</c:v>
                </c:pt>
                <c:pt idx="1">
                  <c:v>44621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'pg 13 diversity'!$B$23:$H$23</c15:sqref>
                  </c15:fullRef>
                </c:ext>
              </c:extLst>
              <c:f>'pg 13 diversity'!$G$23:$H$23</c:f>
              <c:numCache>
                <c:formatCode>0.00%</c:formatCode>
                <c:ptCount val="2"/>
                <c:pt idx="0">
                  <c:v>2.76E-2</c:v>
                </c:pt>
                <c:pt idx="1">
                  <c:v>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7C-4473-89FD-E8B29214C7F0}"/>
            </c:ext>
          </c:extLst>
        </c:ser>
        <c:ser>
          <c:idx val="1"/>
          <c:order val="1"/>
          <c:tx>
            <c:strRef>
              <c:f>'pg 13 diversity'!$A$24</c:f>
              <c:strCache>
                <c:ptCount val="1"/>
                <c:pt idx="0">
                  <c:v>CALD2 - Speak a language at home other than English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'pg 13 diversity'!$B$22:$H$22</c15:sqref>
                  </c15:fullRef>
                </c:ext>
              </c:extLst>
              <c:f>'pg 13 diversity'!$G$22:$H$22</c:f>
              <c:numCache>
                <c:formatCode>mmm\-yy</c:formatCode>
                <c:ptCount val="2"/>
                <c:pt idx="0">
                  <c:v>44440</c:v>
                </c:pt>
                <c:pt idx="1">
                  <c:v>44621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'pg 13 diversity'!$B$24:$H$24</c15:sqref>
                  </c15:fullRef>
                </c:ext>
              </c:extLst>
              <c:f>'pg 13 diversity'!$G$24:$H$24</c:f>
              <c:numCache>
                <c:formatCode>0.00%</c:formatCode>
                <c:ptCount val="2"/>
                <c:pt idx="0">
                  <c:v>6.4500000000000002E-2</c:v>
                </c:pt>
                <c:pt idx="1">
                  <c:v>6.8400000000000002E-2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4E-405E-A592-73D7095FD3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1716208"/>
        <c:axId val="611715880"/>
      </c:lineChart>
      <c:catAx>
        <c:axId val="6117162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1715880"/>
        <c:crosses val="autoZero"/>
        <c:auto val="0"/>
        <c:lblAlgn val="ctr"/>
        <c:lblOffset val="100"/>
        <c:noMultiLvlLbl val="0"/>
      </c:catAx>
      <c:valAx>
        <c:axId val="611715880"/>
        <c:scaling>
          <c:orientation val="minMax"/>
          <c:max val="0.1010000000000000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1716208"/>
        <c:crosses val="autoZero"/>
        <c:crossBetween val="between"/>
        <c:majorUnit val="2.0000000000000004E-2"/>
        <c:minorUnit val="5.000000000000001E-3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Women in leadership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SO, SES and CEO classified roles</c:v>
          </c:tx>
          <c:spPr>
            <a:ln w="28575" cap="rnd">
              <a:solidFill>
                <a:srgbClr val="F15B67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15B67"/>
              </a:solidFill>
              <a:ln w="9525">
                <a:solidFill>
                  <a:srgbClr val="F15B67"/>
                </a:solidFill>
              </a:ln>
              <a:effectLst/>
            </c:spPr>
          </c:marker>
          <c:cat>
            <c:numRef>
              <c:f>'pg 13 diversity'!$B$26:$H$26</c:f>
              <c:numCache>
                <c:formatCode>mmm\-yy</c:formatCode>
                <c:ptCount val="7"/>
                <c:pt idx="0">
                  <c:v>42522</c:v>
                </c:pt>
                <c:pt idx="1">
                  <c:v>42887</c:v>
                </c:pt>
                <c:pt idx="2">
                  <c:v>43252</c:v>
                </c:pt>
                <c:pt idx="3">
                  <c:v>43617</c:v>
                </c:pt>
                <c:pt idx="4">
                  <c:v>43983</c:v>
                </c:pt>
                <c:pt idx="5">
                  <c:v>44348</c:v>
                </c:pt>
                <c:pt idx="6">
                  <c:v>44621</c:v>
                </c:pt>
              </c:numCache>
            </c:numRef>
          </c:cat>
          <c:val>
            <c:numRef>
              <c:f>'pg 13 diversity'!$B$27:$H$27</c:f>
              <c:numCache>
                <c:formatCode>0.00%</c:formatCode>
                <c:ptCount val="7"/>
                <c:pt idx="0">
                  <c:v>0.44199706314243759</c:v>
                </c:pt>
                <c:pt idx="1">
                  <c:v>0.45630609352857815</c:v>
                </c:pt>
                <c:pt idx="2">
                  <c:v>0.47016274864376129</c:v>
                </c:pt>
                <c:pt idx="3">
                  <c:v>0.47081881533101044</c:v>
                </c:pt>
                <c:pt idx="4">
                  <c:v>0.49719999999999998</c:v>
                </c:pt>
                <c:pt idx="5">
                  <c:v>0.50490000000000002</c:v>
                </c:pt>
                <c:pt idx="6">
                  <c:v>0.5121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C6-47F6-B57A-40C55805D5F1}"/>
            </c:ext>
          </c:extLst>
        </c:ser>
        <c:ser>
          <c:idx val="1"/>
          <c:order val="1"/>
          <c:tx>
            <c:v>Target</c:v>
          </c:tx>
          <c:spPr>
            <a:ln w="28575" cap="rnd">
              <a:solidFill>
                <a:srgbClr val="F15B67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rgbClr val="F15B67"/>
              </a:solidFill>
              <a:ln w="9525">
                <a:solidFill>
                  <a:srgbClr val="F15B67"/>
                </a:solidFill>
                <a:prstDash val="sysDash"/>
              </a:ln>
              <a:effectLst/>
            </c:spPr>
          </c:marker>
          <c:cat>
            <c:numRef>
              <c:f>'pg 13 diversity'!$B$26:$H$26</c:f>
              <c:numCache>
                <c:formatCode>mmm\-yy</c:formatCode>
                <c:ptCount val="7"/>
                <c:pt idx="0">
                  <c:v>42522</c:v>
                </c:pt>
                <c:pt idx="1">
                  <c:v>42887</c:v>
                </c:pt>
                <c:pt idx="2">
                  <c:v>43252</c:v>
                </c:pt>
                <c:pt idx="3">
                  <c:v>43617</c:v>
                </c:pt>
                <c:pt idx="4">
                  <c:v>43983</c:v>
                </c:pt>
                <c:pt idx="5">
                  <c:v>44348</c:v>
                </c:pt>
                <c:pt idx="6">
                  <c:v>44621</c:v>
                </c:pt>
              </c:numCache>
            </c:numRef>
          </c:cat>
          <c:val>
            <c:numRef>
              <c:f>'pg 13 diversity'!$B$28:$H$28</c:f>
              <c:numCache>
                <c:formatCode>0.00%</c:formatCode>
                <c:ptCount val="7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C6-47F6-B57A-40C55805D5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1716208"/>
        <c:axId val="611715880"/>
      </c:lineChart>
      <c:catAx>
        <c:axId val="6117162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1715880"/>
        <c:crosses val="autoZero"/>
        <c:auto val="0"/>
        <c:lblAlgn val="ctr"/>
        <c:lblOffset val="100"/>
        <c:noMultiLvlLbl val="0"/>
      </c:catAx>
      <c:valAx>
        <c:axId val="611715880"/>
        <c:scaling>
          <c:orientation val="minMax"/>
          <c:max val="0.52"/>
          <c:min val="0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1716208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26193</xdr:colOff>
      <xdr:row>7</xdr:row>
      <xdr:rowOff>145256</xdr:rowOff>
    </xdr:from>
    <xdr:to>
      <xdr:col>14</xdr:col>
      <xdr:colOff>188118</xdr:colOff>
      <xdr:row>23</xdr:row>
      <xdr:rowOff>102393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535780</xdr:colOff>
      <xdr:row>26</xdr:row>
      <xdr:rowOff>2381</xdr:rowOff>
    </xdr:from>
    <xdr:to>
      <xdr:col>14</xdr:col>
      <xdr:colOff>154780</xdr:colOff>
      <xdr:row>41</xdr:row>
      <xdr:rowOff>154781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202405</xdr:colOff>
      <xdr:row>28</xdr:row>
      <xdr:rowOff>178594</xdr:rowOff>
    </xdr:from>
    <xdr:to>
      <xdr:col>2</xdr:col>
      <xdr:colOff>85725</xdr:colOff>
      <xdr:row>46</xdr:row>
      <xdr:rowOff>38101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7E09B44-4E4B-441B-8B37-CA6CAC4B08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400049</xdr:colOff>
      <xdr:row>28</xdr:row>
      <xdr:rowOff>161925</xdr:rowOff>
    </xdr:from>
    <xdr:to>
      <xdr:col>6</xdr:col>
      <xdr:colOff>573882</xdr:colOff>
      <xdr:row>46</xdr:row>
      <xdr:rowOff>21432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F6D3630F-8999-4510-88EF-B214A5B415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195263</xdr:colOff>
      <xdr:row>47</xdr:row>
      <xdr:rowOff>1</xdr:rowOff>
    </xdr:from>
    <xdr:to>
      <xdr:col>2</xdr:col>
      <xdr:colOff>78583</xdr:colOff>
      <xdr:row>64</xdr:row>
      <xdr:rowOff>69058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5A83427E-24A2-4560-9503-E8D506C626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385762</xdr:colOff>
      <xdr:row>47</xdr:row>
      <xdr:rowOff>19051</xdr:rowOff>
    </xdr:from>
    <xdr:to>
      <xdr:col>6</xdr:col>
      <xdr:colOff>559596</xdr:colOff>
      <xdr:row>64</xdr:row>
      <xdr:rowOff>88108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D1D72509-6676-40AB-BF2E-B1A7BE9C16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9"/>
  <sheetViews>
    <sheetView tabSelected="1" zoomScaleNormal="100" workbookViewId="0">
      <selection activeCell="F14" sqref="F14"/>
    </sheetView>
  </sheetViews>
  <sheetFormatPr defaultColWidth="8.81640625" defaultRowHeight="14" x14ac:dyDescent="0.3"/>
  <cols>
    <col min="1" max="1" width="62.08984375" style="15" bestFit="1" customWidth="1"/>
    <col min="2" max="2" width="12.81640625" style="27" customWidth="1"/>
    <col min="3" max="3" width="8.81640625" style="15"/>
    <col min="4" max="4" width="8.1796875" style="15" bestFit="1" customWidth="1"/>
    <col min="5" max="5" width="9.1796875" style="15" bestFit="1" customWidth="1"/>
    <col min="6" max="11" width="8.81640625" style="15"/>
    <col min="12" max="12" width="11.36328125" style="15" customWidth="1"/>
    <col min="13" max="16384" width="8.81640625" style="15"/>
  </cols>
  <sheetData>
    <row r="1" spans="1:5" x14ac:dyDescent="0.3">
      <c r="A1" s="21" t="s">
        <v>78</v>
      </c>
      <c r="B1" s="42" t="s">
        <v>82</v>
      </c>
    </row>
    <row r="2" spans="1:5" x14ac:dyDescent="0.3">
      <c r="A2" s="19" t="s">
        <v>90</v>
      </c>
      <c r="B2" s="82">
        <v>0.41</v>
      </c>
      <c r="E2" s="60"/>
    </row>
    <row r="3" spans="1:5" x14ac:dyDescent="0.3">
      <c r="A3" s="19" t="s">
        <v>93</v>
      </c>
      <c r="B3" s="82">
        <v>0.33</v>
      </c>
      <c r="E3" s="60"/>
    </row>
    <row r="4" spans="1:5" x14ac:dyDescent="0.3">
      <c r="A4" s="19" t="s">
        <v>92</v>
      </c>
      <c r="B4" s="83">
        <v>0.26</v>
      </c>
    </row>
    <row r="5" spans="1:5" customFormat="1" ht="14.5" x14ac:dyDescent="0.35">
      <c r="B5" s="61"/>
    </row>
    <row r="6" spans="1:5" x14ac:dyDescent="0.3">
      <c r="A6" s="29" t="s">
        <v>77</v>
      </c>
      <c r="B6" s="42" t="s">
        <v>82</v>
      </c>
    </row>
    <row r="7" spans="1:5" x14ac:dyDescent="0.3">
      <c r="A7" s="92" t="s">
        <v>152</v>
      </c>
      <c r="B7" s="68">
        <v>0.91590000000000005</v>
      </c>
    </row>
    <row r="8" spans="1:5" x14ac:dyDescent="0.3">
      <c r="A8" s="19" t="s">
        <v>117</v>
      </c>
      <c r="B8" s="68">
        <v>8.4099999999999994E-2</v>
      </c>
    </row>
    <row r="10" spans="1:5" x14ac:dyDescent="0.3">
      <c r="A10" s="29" t="s">
        <v>89</v>
      </c>
      <c r="B10" s="42" t="s">
        <v>33</v>
      </c>
    </row>
    <row r="11" spans="1:5" x14ac:dyDescent="0.3">
      <c r="A11" s="19" t="s">
        <v>96</v>
      </c>
      <c r="B11" s="62">
        <v>58571.08</v>
      </c>
    </row>
    <row r="12" spans="1:5" x14ac:dyDescent="0.3">
      <c r="A12" s="19" t="s">
        <v>83</v>
      </c>
      <c r="B12" s="62">
        <v>38553.96</v>
      </c>
    </row>
    <row r="13" spans="1:5" x14ac:dyDescent="0.3">
      <c r="A13" s="19" t="s">
        <v>150</v>
      </c>
      <c r="B13" s="62">
        <v>14958.09</v>
      </c>
    </row>
    <row r="14" spans="1:5" x14ac:dyDescent="0.3">
      <c r="A14" s="19" t="s">
        <v>60</v>
      </c>
      <c r="B14" s="62">
        <v>11966.38</v>
      </c>
    </row>
    <row r="15" spans="1:5" x14ac:dyDescent="0.3">
      <c r="A15" s="19" t="s">
        <v>61</v>
      </c>
      <c r="B15" s="62">
        <v>11036.16</v>
      </c>
    </row>
    <row r="16" spans="1:5" x14ac:dyDescent="0.3">
      <c r="A16" s="19" t="s">
        <v>149</v>
      </c>
      <c r="B16" s="64">
        <v>4812.87</v>
      </c>
    </row>
    <row r="17" spans="1:13" x14ac:dyDescent="0.3">
      <c r="A17" s="19" t="s">
        <v>84</v>
      </c>
      <c r="B17" s="64">
        <v>4298.09</v>
      </c>
    </row>
    <row r="18" spans="1:13" x14ac:dyDescent="0.3">
      <c r="A18" s="19" t="s">
        <v>85</v>
      </c>
      <c r="B18" s="64">
        <v>2608.1999999999998</v>
      </c>
    </row>
    <row r="19" spans="1:13" x14ac:dyDescent="0.3">
      <c r="A19" s="19" t="s">
        <v>86</v>
      </c>
      <c r="B19" s="64">
        <v>1971.25</v>
      </c>
    </row>
    <row r="20" spans="1:13" x14ac:dyDescent="0.3">
      <c r="A20" s="19" t="s">
        <v>88</v>
      </c>
      <c r="B20" s="64">
        <v>1824.08</v>
      </c>
    </row>
    <row r="21" spans="1:13" x14ac:dyDescent="0.3">
      <c r="A21" s="19" t="s">
        <v>87</v>
      </c>
      <c r="B21" s="64">
        <v>989.98</v>
      </c>
    </row>
    <row r="22" spans="1:13" x14ac:dyDescent="0.3">
      <c r="A22" s="19" t="s">
        <v>97</v>
      </c>
      <c r="B22" s="64">
        <v>954.58</v>
      </c>
    </row>
    <row r="25" spans="1:13" x14ac:dyDescent="0.3">
      <c r="A25" s="15" t="s">
        <v>95</v>
      </c>
      <c r="L25" s="30"/>
      <c r="M25" s="30"/>
    </row>
    <row r="26" spans="1:13" x14ac:dyDescent="0.3">
      <c r="L26" s="30"/>
      <c r="M26" s="30"/>
    </row>
    <row r="27" spans="1:13" x14ac:dyDescent="0.3">
      <c r="L27" s="166"/>
      <c r="M27" s="30"/>
    </row>
    <row r="28" spans="1:13" x14ac:dyDescent="0.3">
      <c r="L28" s="166"/>
      <c r="M28" s="30"/>
    </row>
    <row r="29" spans="1:13" x14ac:dyDescent="0.3">
      <c r="L29" s="166"/>
      <c r="M29" s="30"/>
    </row>
    <row r="30" spans="1:13" x14ac:dyDescent="0.3">
      <c r="L30" s="166"/>
      <c r="M30" s="30"/>
    </row>
    <row r="31" spans="1:13" x14ac:dyDescent="0.3">
      <c r="L31" s="166"/>
      <c r="M31" s="30"/>
    </row>
    <row r="32" spans="1:13" x14ac:dyDescent="0.3">
      <c r="L32" s="167"/>
      <c r="M32" s="30"/>
    </row>
    <row r="33" spans="12:13" x14ac:dyDescent="0.3">
      <c r="L33" s="167"/>
      <c r="M33" s="30"/>
    </row>
    <row r="34" spans="12:13" x14ac:dyDescent="0.3">
      <c r="L34" s="167"/>
      <c r="M34" s="30"/>
    </row>
    <row r="35" spans="12:13" x14ac:dyDescent="0.3">
      <c r="L35" s="167"/>
      <c r="M35" s="30"/>
    </row>
    <row r="36" spans="12:13" x14ac:dyDescent="0.3">
      <c r="L36" s="167"/>
      <c r="M36" s="30"/>
    </row>
    <row r="37" spans="12:13" x14ac:dyDescent="0.3">
      <c r="L37" s="167"/>
      <c r="M37" s="30"/>
    </row>
    <row r="38" spans="12:13" x14ac:dyDescent="0.3">
      <c r="L38" s="166"/>
      <c r="M38" s="30"/>
    </row>
    <row r="39" spans="12:13" x14ac:dyDescent="0.3">
      <c r="L39" s="30"/>
      <c r="M39" s="30"/>
    </row>
  </sheetData>
  <sortState xmlns:xlrd2="http://schemas.microsoft.com/office/spreadsheetml/2017/richdata2" ref="A15:B25">
    <sortCondition descending="1" ref="B15:B25"/>
  </sortState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92"/>
  <sheetViews>
    <sheetView topLeftCell="A16" workbookViewId="0">
      <selection activeCell="A16" sqref="A16:XFD16"/>
    </sheetView>
  </sheetViews>
  <sheetFormatPr defaultColWidth="8.81640625" defaultRowHeight="14.5" x14ac:dyDescent="0.35"/>
  <cols>
    <col min="1" max="1" width="59.81640625" style="15" bestFit="1" customWidth="1"/>
    <col min="2" max="2" width="12.81640625" style="15" bestFit="1" customWidth="1"/>
    <col min="3" max="3" width="11.81640625" style="15" bestFit="1" customWidth="1"/>
    <col min="4" max="5" width="10.36328125" style="15" bestFit="1" customWidth="1"/>
    <col min="6" max="6" width="11.6328125" style="15" bestFit="1" customWidth="1"/>
    <col min="8" max="16384" width="8.81640625" style="15"/>
  </cols>
  <sheetData>
    <row r="1" spans="1:13" x14ac:dyDescent="0.35">
      <c r="A1" s="1" t="s">
        <v>31</v>
      </c>
    </row>
    <row r="3" spans="1:13" x14ac:dyDescent="0.35">
      <c r="A3" s="3" t="s">
        <v>35</v>
      </c>
      <c r="B3" s="13" t="s">
        <v>0</v>
      </c>
      <c r="C3" s="13" t="s">
        <v>1</v>
      </c>
      <c r="D3" s="13" t="s">
        <v>2</v>
      </c>
      <c r="E3" s="13" t="s">
        <v>3</v>
      </c>
      <c r="F3" s="13" t="s">
        <v>4</v>
      </c>
    </row>
    <row r="4" spans="1:13" x14ac:dyDescent="0.35">
      <c r="A4" s="2" t="s">
        <v>5</v>
      </c>
      <c r="B4" s="44">
        <v>1833.59</v>
      </c>
      <c r="C4" s="44">
        <v>179.66</v>
      </c>
      <c r="D4" s="44">
        <v>1.8</v>
      </c>
      <c r="E4" s="44">
        <v>25</v>
      </c>
      <c r="F4" s="44">
        <v>2040.05</v>
      </c>
      <c r="H4" s="22"/>
      <c r="I4" s="22"/>
      <c r="L4" s="22"/>
      <c r="M4" s="22"/>
    </row>
    <row r="5" spans="1:13" x14ac:dyDescent="0.35">
      <c r="A5" s="2" t="s">
        <v>159</v>
      </c>
      <c r="B5" s="44">
        <v>4518.63</v>
      </c>
      <c r="C5" s="44">
        <v>431.94</v>
      </c>
      <c r="D5" s="44">
        <v>106.92</v>
      </c>
      <c r="E5" s="44">
        <v>37</v>
      </c>
      <c r="F5" s="44">
        <v>5094.49</v>
      </c>
      <c r="H5" s="22"/>
      <c r="I5" s="22"/>
      <c r="L5" s="22"/>
      <c r="M5" s="22"/>
    </row>
    <row r="6" spans="1:13" x14ac:dyDescent="0.35">
      <c r="A6" s="152" t="s">
        <v>154</v>
      </c>
      <c r="B6" s="44">
        <v>3007.84</v>
      </c>
      <c r="C6" s="44">
        <v>269.43</v>
      </c>
      <c r="D6" s="44">
        <v>3.45</v>
      </c>
      <c r="E6" s="44">
        <v>41.5</v>
      </c>
      <c r="F6" s="44">
        <v>3322.22</v>
      </c>
      <c r="H6" s="22"/>
      <c r="I6" s="22"/>
      <c r="L6" s="22"/>
      <c r="M6" s="22"/>
    </row>
    <row r="7" spans="1:13" x14ac:dyDescent="0.35">
      <c r="A7" s="2" t="s">
        <v>6</v>
      </c>
      <c r="B7" s="17">
        <v>62865.86</v>
      </c>
      <c r="C7" s="17">
        <v>9728.77</v>
      </c>
      <c r="D7" s="17">
        <v>2499.58</v>
      </c>
      <c r="E7" s="17">
        <v>125.48</v>
      </c>
      <c r="F7" s="17">
        <v>75219.69</v>
      </c>
      <c r="H7" s="22"/>
      <c r="I7" s="22"/>
      <c r="J7" s="22"/>
      <c r="K7" s="22"/>
      <c r="L7" s="22"/>
      <c r="M7" s="22"/>
    </row>
    <row r="8" spans="1:13" x14ac:dyDescent="0.35">
      <c r="A8" s="2" t="s">
        <v>7</v>
      </c>
      <c r="B8" s="44">
        <v>488.93</v>
      </c>
      <c r="C8" s="44">
        <v>55.61</v>
      </c>
      <c r="D8" s="44">
        <v>0</v>
      </c>
      <c r="E8" s="44">
        <v>21</v>
      </c>
      <c r="F8" s="44">
        <v>565.54</v>
      </c>
    </row>
    <row r="9" spans="1:13" x14ac:dyDescent="0.35">
      <c r="A9" s="2" t="s">
        <v>155</v>
      </c>
      <c r="B9" s="44">
        <v>1866.26</v>
      </c>
      <c r="C9" s="44">
        <v>166.72</v>
      </c>
      <c r="D9" s="44">
        <v>0</v>
      </c>
      <c r="E9" s="44">
        <v>37</v>
      </c>
      <c r="F9" s="44">
        <v>2069.98</v>
      </c>
      <c r="H9" s="22"/>
      <c r="I9" s="22"/>
      <c r="L9" s="22"/>
      <c r="M9" s="22"/>
    </row>
    <row r="10" spans="1:13" x14ac:dyDescent="0.35">
      <c r="A10" s="2" t="s">
        <v>8</v>
      </c>
      <c r="B10" s="44">
        <v>2475.85</v>
      </c>
      <c r="C10" s="44">
        <v>204.04</v>
      </c>
      <c r="D10" s="44">
        <v>9.35</v>
      </c>
      <c r="E10" s="44">
        <v>35.4</v>
      </c>
      <c r="F10" s="44">
        <v>2724.64</v>
      </c>
      <c r="H10" s="22"/>
      <c r="I10" s="22"/>
      <c r="L10" s="22"/>
      <c r="M10" s="22"/>
    </row>
    <row r="11" spans="1:13" x14ac:dyDescent="0.35">
      <c r="A11" s="2" t="s">
        <v>9</v>
      </c>
      <c r="B11" s="57">
        <v>2681.52</v>
      </c>
      <c r="C11" s="57">
        <v>625.59</v>
      </c>
      <c r="D11" s="57">
        <v>76.7</v>
      </c>
      <c r="E11" s="57">
        <v>83.42</v>
      </c>
      <c r="F11" s="57">
        <v>3467.23</v>
      </c>
      <c r="H11" s="22"/>
      <c r="I11" s="22"/>
      <c r="L11" s="22"/>
      <c r="M11" s="22"/>
    </row>
    <row r="12" spans="1:13" x14ac:dyDescent="0.35">
      <c r="A12" s="2" t="s">
        <v>158</v>
      </c>
      <c r="B12" s="57">
        <v>519.97</v>
      </c>
      <c r="C12" s="57">
        <v>25.2</v>
      </c>
      <c r="D12" s="57">
        <v>0</v>
      </c>
      <c r="E12" s="57">
        <v>10.8</v>
      </c>
      <c r="F12" s="57">
        <v>555.97</v>
      </c>
    </row>
    <row r="13" spans="1:13" x14ac:dyDescent="0.35">
      <c r="A13" s="2" t="s">
        <v>156</v>
      </c>
      <c r="B13" s="57">
        <v>1281.33</v>
      </c>
      <c r="C13" s="57">
        <v>58.76</v>
      </c>
      <c r="D13" s="57">
        <v>0.56000000000000005</v>
      </c>
      <c r="E13" s="57">
        <v>18</v>
      </c>
      <c r="F13" s="57">
        <v>1358.65</v>
      </c>
      <c r="G13" s="90"/>
      <c r="H13" s="22"/>
      <c r="I13" s="22"/>
      <c r="L13" s="22"/>
      <c r="M13" s="22"/>
    </row>
    <row r="14" spans="1:13" ht="28" x14ac:dyDescent="0.35">
      <c r="A14" s="153" t="s">
        <v>160</v>
      </c>
      <c r="B14" s="57">
        <v>1487.69</v>
      </c>
      <c r="C14" s="57">
        <v>176.49</v>
      </c>
      <c r="D14" s="57">
        <v>135.06</v>
      </c>
      <c r="E14" s="57">
        <v>19</v>
      </c>
      <c r="F14" s="57">
        <v>1818.24</v>
      </c>
      <c r="G14" s="90"/>
      <c r="H14" s="22"/>
      <c r="I14" s="22"/>
      <c r="L14" s="22"/>
      <c r="M14" s="22"/>
    </row>
    <row r="15" spans="1:13" ht="28" x14ac:dyDescent="0.35">
      <c r="A15" s="153" t="s">
        <v>157</v>
      </c>
      <c r="B15" s="57">
        <v>791.22</v>
      </c>
      <c r="C15" s="57">
        <v>70.25</v>
      </c>
      <c r="D15" s="57">
        <v>0</v>
      </c>
      <c r="E15" s="57">
        <v>53.3</v>
      </c>
      <c r="F15" s="57">
        <v>914.77</v>
      </c>
    </row>
    <row r="16" spans="1:13" x14ac:dyDescent="0.35">
      <c r="A16" s="2" t="s">
        <v>10</v>
      </c>
      <c r="B16" s="57">
        <v>301.22000000000003</v>
      </c>
      <c r="C16" s="57">
        <v>87.08</v>
      </c>
      <c r="D16" s="57">
        <v>0</v>
      </c>
      <c r="E16" s="57">
        <v>24.56</v>
      </c>
      <c r="F16" s="57">
        <v>412.86</v>
      </c>
      <c r="G16" s="90"/>
    </row>
    <row r="17" spans="1:13" x14ac:dyDescent="0.35">
      <c r="A17" s="153" t="s">
        <v>161</v>
      </c>
      <c r="B17" s="44">
        <v>358.7</v>
      </c>
      <c r="C17" s="44">
        <v>22.5</v>
      </c>
      <c r="D17" s="44">
        <v>0.99</v>
      </c>
      <c r="E17" s="44">
        <v>44.3</v>
      </c>
      <c r="F17" s="44">
        <v>426.49</v>
      </c>
      <c r="G17" s="90"/>
    </row>
    <row r="18" spans="1:13" x14ac:dyDescent="0.35">
      <c r="A18" s="2" t="s">
        <v>11</v>
      </c>
      <c r="B18" s="44">
        <v>6403.19</v>
      </c>
      <c r="C18" s="44">
        <v>600.91999999999996</v>
      </c>
      <c r="D18" s="44">
        <v>308.33</v>
      </c>
      <c r="E18" s="44">
        <v>102.48</v>
      </c>
      <c r="F18" s="44">
        <v>7414.92</v>
      </c>
      <c r="H18" s="22"/>
      <c r="I18" s="22"/>
      <c r="L18" s="22"/>
      <c r="M18" s="22"/>
    </row>
    <row r="19" spans="1:13" x14ac:dyDescent="0.35">
      <c r="A19" s="2" t="s">
        <v>12</v>
      </c>
      <c r="B19" s="44">
        <v>55.83</v>
      </c>
      <c r="C19" s="44">
        <v>2</v>
      </c>
      <c r="D19" s="44">
        <v>0</v>
      </c>
      <c r="E19" s="44">
        <v>6</v>
      </c>
      <c r="F19" s="44">
        <v>63.83</v>
      </c>
    </row>
    <row r="20" spans="1:13" x14ac:dyDescent="0.35">
      <c r="A20" s="2" t="s">
        <v>13</v>
      </c>
      <c r="B20" s="44">
        <v>16.05</v>
      </c>
      <c r="C20" s="44">
        <v>0</v>
      </c>
      <c r="D20" s="44">
        <v>0</v>
      </c>
      <c r="E20" s="44">
        <v>1</v>
      </c>
      <c r="F20" s="44">
        <v>17.05</v>
      </c>
    </row>
    <row r="21" spans="1:13" x14ac:dyDescent="0.35">
      <c r="A21" s="2" t="s">
        <v>16</v>
      </c>
      <c r="B21" s="44">
        <v>51.8</v>
      </c>
      <c r="C21" s="44">
        <v>3.2</v>
      </c>
      <c r="D21" s="44">
        <v>0</v>
      </c>
      <c r="E21" s="44">
        <v>8</v>
      </c>
      <c r="F21" s="44">
        <v>63</v>
      </c>
    </row>
    <row r="22" spans="1:13" x14ac:dyDescent="0.35">
      <c r="A22" s="2" t="s">
        <v>18</v>
      </c>
      <c r="B22" s="44">
        <v>480.27</v>
      </c>
      <c r="C22" s="44">
        <v>71.83</v>
      </c>
      <c r="D22" s="44">
        <v>4.5</v>
      </c>
      <c r="E22" s="44">
        <v>5</v>
      </c>
      <c r="F22" s="44">
        <v>561.6</v>
      </c>
    </row>
    <row r="23" spans="1:13" x14ac:dyDescent="0.35">
      <c r="A23" s="2" t="s">
        <v>20</v>
      </c>
      <c r="B23" s="44">
        <v>170.32</v>
      </c>
      <c r="C23" s="44">
        <v>14.8</v>
      </c>
      <c r="D23" s="44">
        <v>0.96</v>
      </c>
      <c r="E23" s="44">
        <v>6</v>
      </c>
      <c r="F23" s="44">
        <v>192.08</v>
      </c>
    </row>
    <row r="24" spans="1:13" x14ac:dyDescent="0.35">
      <c r="A24" s="2" t="s">
        <v>21</v>
      </c>
      <c r="B24" s="44">
        <v>5945.28</v>
      </c>
      <c r="C24" s="44">
        <v>385.14</v>
      </c>
      <c r="D24" s="44">
        <v>82.23</v>
      </c>
      <c r="E24" s="44">
        <v>55</v>
      </c>
      <c r="F24" s="44">
        <v>6467.65</v>
      </c>
      <c r="H24" s="22"/>
      <c r="I24" s="22"/>
      <c r="L24" s="22"/>
      <c r="M24" s="22"/>
    </row>
    <row r="25" spans="1:13" x14ac:dyDescent="0.35">
      <c r="A25" s="2" t="s">
        <v>14</v>
      </c>
      <c r="B25" s="44">
        <v>3280.23</v>
      </c>
      <c r="C25" s="44">
        <v>111.07</v>
      </c>
      <c r="D25" s="44">
        <v>201.12</v>
      </c>
      <c r="E25" s="44">
        <v>15</v>
      </c>
      <c r="F25" s="44">
        <v>3607.42</v>
      </c>
      <c r="H25" s="22"/>
      <c r="I25" s="22"/>
      <c r="L25" s="22"/>
      <c r="M25" s="22"/>
    </row>
    <row r="26" spans="1:13" x14ac:dyDescent="0.35">
      <c r="A26" s="2" t="s">
        <v>15</v>
      </c>
      <c r="B26" s="17">
        <v>75177.8</v>
      </c>
      <c r="C26" s="17">
        <v>20561.060000000001</v>
      </c>
      <c r="D26" s="44">
        <v>3325.87</v>
      </c>
      <c r="E26" s="17">
        <v>414.95</v>
      </c>
      <c r="F26" s="17">
        <v>99479.679999999993</v>
      </c>
      <c r="H26" s="22"/>
      <c r="I26" s="22"/>
      <c r="J26" s="22"/>
      <c r="K26" s="22"/>
      <c r="L26" s="22"/>
      <c r="M26" s="22"/>
    </row>
    <row r="27" spans="1:13" x14ac:dyDescent="0.35">
      <c r="A27" s="2" t="s">
        <v>17</v>
      </c>
      <c r="B27" s="17">
        <v>15647.96</v>
      </c>
      <c r="C27" s="17">
        <v>554</v>
      </c>
      <c r="D27" s="17">
        <v>2.4300000000000002</v>
      </c>
      <c r="E27" s="17">
        <v>302</v>
      </c>
      <c r="F27" s="17">
        <v>16506.39</v>
      </c>
      <c r="H27" s="22"/>
      <c r="I27" s="22"/>
      <c r="L27" s="22"/>
      <c r="M27" s="22"/>
    </row>
    <row r="28" spans="1:13" x14ac:dyDescent="0.35">
      <c r="A28" s="2" t="s">
        <v>19</v>
      </c>
      <c r="B28" s="44">
        <v>1046.68</v>
      </c>
      <c r="C28" s="44">
        <v>49.03</v>
      </c>
      <c r="D28" s="44">
        <v>0.84</v>
      </c>
      <c r="E28" s="44">
        <v>56.55</v>
      </c>
      <c r="F28" s="44">
        <v>1153.0999999999999</v>
      </c>
      <c r="H28" s="22"/>
      <c r="I28" s="22"/>
      <c r="L28" s="22"/>
      <c r="M28" s="22"/>
    </row>
    <row r="29" spans="1:13" x14ac:dyDescent="0.35">
      <c r="A29" s="2" t="s">
        <v>22</v>
      </c>
      <c r="B29" s="44">
        <v>2967.92</v>
      </c>
      <c r="C29" s="44">
        <v>977.07</v>
      </c>
      <c r="D29" s="44">
        <v>188.17</v>
      </c>
      <c r="E29" s="44">
        <v>86.5</v>
      </c>
      <c r="F29" s="44">
        <v>4219.66</v>
      </c>
      <c r="H29" s="22"/>
      <c r="I29" s="22"/>
      <c r="L29" s="22"/>
      <c r="M29" s="22"/>
    </row>
    <row r="30" spans="1:13" x14ac:dyDescent="0.35">
      <c r="A30" s="8" t="s">
        <v>102</v>
      </c>
      <c r="B30" s="4">
        <f>SUM(B4:B29)</f>
        <v>195721.94</v>
      </c>
      <c r="C30" s="4">
        <f t="shared" ref="C30:F30" si="0">SUM(C4:C29)</f>
        <v>35432.160000000003</v>
      </c>
      <c r="D30" s="4">
        <f t="shared" si="0"/>
        <v>6948.86</v>
      </c>
      <c r="E30" s="4">
        <f t="shared" si="0"/>
        <v>1634.24</v>
      </c>
      <c r="F30" s="4">
        <f t="shared" si="0"/>
        <v>239737.2</v>
      </c>
      <c r="H30" s="22"/>
      <c r="I30" s="22"/>
      <c r="J30" s="22"/>
      <c r="K30" s="22"/>
      <c r="L30" s="22"/>
      <c r="M30" s="22"/>
    </row>
    <row r="31" spans="1:13" x14ac:dyDescent="0.35">
      <c r="A31" s="6"/>
      <c r="B31" s="7"/>
      <c r="C31" s="7"/>
      <c r="D31" s="7"/>
      <c r="E31" s="7"/>
      <c r="F31" s="7"/>
    </row>
    <row r="32" spans="1:13" x14ac:dyDescent="0.35">
      <c r="A32" s="5"/>
      <c r="B32" s="5"/>
      <c r="C32" s="5"/>
      <c r="D32" s="5"/>
      <c r="E32" s="5"/>
      <c r="F32" s="5"/>
    </row>
    <row r="33" spans="1:14" x14ac:dyDescent="0.35">
      <c r="A33" s="3" t="s">
        <v>23</v>
      </c>
      <c r="B33" s="13" t="s">
        <v>0</v>
      </c>
      <c r="C33" s="13" t="s">
        <v>1</v>
      </c>
      <c r="D33" s="13" t="s">
        <v>2</v>
      </c>
      <c r="E33" s="13" t="s">
        <v>3</v>
      </c>
      <c r="F33" s="13" t="s">
        <v>4</v>
      </c>
    </row>
    <row r="34" spans="1:14" x14ac:dyDescent="0.35">
      <c r="A34" s="2" t="s">
        <v>24</v>
      </c>
      <c r="B34" s="17">
        <v>489.28</v>
      </c>
      <c r="C34" s="17">
        <v>66.37</v>
      </c>
      <c r="D34" s="17">
        <v>0</v>
      </c>
      <c r="E34" s="17">
        <v>10</v>
      </c>
      <c r="F34" s="17">
        <v>565.65</v>
      </c>
    </row>
    <row r="35" spans="1:14" x14ac:dyDescent="0.35">
      <c r="A35" s="2" t="s">
        <v>25</v>
      </c>
      <c r="B35" s="17">
        <v>106.11</v>
      </c>
      <c r="C35" s="17">
        <v>7.4</v>
      </c>
      <c r="D35" s="17">
        <v>0</v>
      </c>
      <c r="E35" s="17">
        <v>5</v>
      </c>
      <c r="F35" s="17">
        <v>118.51</v>
      </c>
    </row>
    <row r="36" spans="1:14" x14ac:dyDescent="0.35">
      <c r="A36" s="2" t="s">
        <v>26</v>
      </c>
      <c r="B36" s="17">
        <v>186.04</v>
      </c>
      <c r="C36" s="17">
        <v>64.39</v>
      </c>
      <c r="D36" s="17">
        <v>9.74</v>
      </c>
      <c r="E36" s="17">
        <v>6</v>
      </c>
      <c r="F36" s="17">
        <v>266.17</v>
      </c>
    </row>
    <row r="37" spans="1:14" x14ac:dyDescent="0.35">
      <c r="A37" s="2" t="s">
        <v>27</v>
      </c>
      <c r="B37" s="17">
        <v>52.1</v>
      </c>
      <c r="C37" s="17">
        <v>5.55</v>
      </c>
      <c r="D37" s="17">
        <v>0.47</v>
      </c>
      <c r="E37" s="17">
        <v>5.5</v>
      </c>
      <c r="F37" s="17">
        <v>63.62</v>
      </c>
    </row>
    <row r="38" spans="1:14" x14ac:dyDescent="0.35">
      <c r="A38" s="2" t="s">
        <v>32</v>
      </c>
      <c r="B38" s="17">
        <v>32.200000000000003</v>
      </c>
      <c r="C38" s="17">
        <v>10.9</v>
      </c>
      <c r="D38" s="17">
        <v>0</v>
      </c>
      <c r="E38" s="17">
        <v>1</v>
      </c>
      <c r="F38" s="17">
        <v>44.1</v>
      </c>
    </row>
    <row r="39" spans="1:14" x14ac:dyDescent="0.35">
      <c r="A39" s="2" t="s">
        <v>28</v>
      </c>
      <c r="B39" s="17">
        <v>172.19</v>
      </c>
      <c r="C39" s="17">
        <v>50.75</v>
      </c>
      <c r="D39" s="17">
        <v>39.89</v>
      </c>
      <c r="E39" s="17">
        <v>4</v>
      </c>
      <c r="F39" s="17">
        <v>266.83</v>
      </c>
    </row>
    <row r="40" spans="1:14" x14ac:dyDescent="0.35">
      <c r="A40" s="2" t="s">
        <v>148</v>
      </c>
      <c r="B40" s="56">
        <v>218.65</v>
      </c>
      <c r="C40" s="56">
        <v>36</v>
      </c>
      <c r="D40" s="56">
        <v>1.44</v>
      </c>
      <c r="E40" s="56">
        <v>59.75</v>
      </c>
      <c r="F40" s="56">
        <v>315.83999999999997</v>
      </c>
    </row>
    <row r="41" spans="1:14" x14ac:dyDescent="0.35">
      <c r="A41" s="2" t="s">
        <v>29</v>
      </c>
      <c r="B41" s="17">
        <v>228.53</v>
      </c>
      <c r="C41" s="17">
        <v>29.28</v>
      </c>
      <c r="D41" s="17">
        <v>3.42</v>
      </c>
      <c r="E41" s="17">
        <v>4</v>
      </c>
      <c r="F41" s="17">
        <v>265.23</v>
      </c>
    </row>
    <row r="42" spans="1:14" x14ac:dyDescent="0.35">
      <c r="A42" s="2" t="s">
        <v>30</v>
      </c>
      <c r="B42" s="17">
        <v>91.32</v>
      </c>
      <c r="C42" s="17">
        <v>14.4</v>
      </c>
      <c r="D42" s="17">
        <v>0</v>
      </c>
      <c r="E42" s="17">
        <v>9</v>
      </c>
      <c r="F42" s="17">
        <v>114.72</v>
      </c>
      <c r="J42" s="22"/>
      <c r="N42" s="22"/>
    </row>
    <row r="43" spans="1:14" x14ac:dyDescent="0.35">
      <c r="A43" s="195" t="s">
        <v>214</v>
      </c>
      <c r="B43" s="17">
        <v>9</v>
      </c>
      <c r="C43" s="17">
        <v>1</v>
      </c>
      <c r="D43" s="17">
        <v>0</v>
      </c>
      <c r="E43" s="17">
        <v>1</v>
      </c>
      <c r="F43" s="17">
        <v>11</v>
      </c>
      <c r="G43" s="90"/>
      <c r="J43" s="22"/>
      <c r="N43" s="22"/>
    </row>
    <row r="44" spans="1:14" x14ac:dyDescent="0.35">
      <c r="A44" s="8" t="s">
        <v>104</v>
      </c>
      <c r="B44" s="46">
        <f>SUM(B34:B43)</f>
        <v>1585.42</v>
      </c>
      <c r="C44" s="46">
        <f t="shared" ref="C44:F44" si="1">SUM(C34:C43)</f>
        <v>286.04000000000002</v>
      </c>
      <c r="D44" s="46">
        <f t="shared" si="1"/>
        <v>54.96</v>
      </c>
      <c r="E44" s="46">
        <f t="shared" si="1"/>
        <v>105.25</v>
      </c>
      <c r="F44" s="46">
        <f t="shared" si="1"/>
        <v>2031.6699999999998</v>
      </c>
      <c r="H44" s="22"/>
      <c r="L44" s="22"/>
    </row>
    <row r="45" spans="1:14" x14ac:dyDescent="0.35">
      <c r="A45" s="9" t="s">
        <v>103</v>
      </c>
      <c r="B45" s="4">
        <f>B44+B30</f>
        <v>197307.36000000002</v>
      </c>
      <c r="C45" s="4">
        <f t="shared" ref="C45:F45" si="2">C44+C30</f>
        <v>35718.200000000004</v>
      </c>
      <c r="D45" s="4">
        <f t="shared" si="2"/>
        <v>7003.82</v>
      </c>
      <c r="E45" s="4">
        <f t="shared" si="2"/>
        <v>1739.49</v>
      </c>
      <c r="F45" s="4">
        <f t="shared" si="2"/>
        <v>241768.87000000002</v>
      </c>
    </row>
    <row r="46" spans="1:14" s="27" customFormat="1" x14ac:dyDescent="0.35">
      <c r="A46" s="10"/>
      <c r="B46" s="11"/>
      <c r="C46" s="11"/>
      <c r="D46" s="11"/>
      <c r="E46" s="11"/>
      <c r="F46" s="11"/>
      <c r="G46"/>
    </row>
    <row r="47" spans="1:14" s="27" customFormat="1" x14ac:dyDescent="0.35">
      <c r="G47"/>
    </row>
    <row r="48" spans="1:14" x14ac:dyDescent="0.35">
      <c r="A48" s="1" t="s">
        <v>130</v>
      </c>
    </row>
    <row r="50" spans="1:13" x14ac:dyDescent="0.35">
      <c r="A50" s="3" t="s">
        <v>35</v>
      </c>
      <c r="B50" s="13" t="s">
        <v>0</v>
      </c>
      <c r="C50" s="13" t="s">
        <v>1</v>
      </c>
      <c r="D50" s="13" t="s">
        <v>2</v>
      </c>
      <c r="E50" s="13" t="s">
        <v>3</v>
      </c>
      <c r="F50" s="13" t="s">
        <v>4</v>
      </c>
    </row>
    <row r="51" spans="1:13" x14ac:dyDescent="0.35">
      <c r="A51" s="2" t="s">
        <v>5</v>
      </c>
      <c r="B51" s="47">
        <v>1906</v>
      </c>
      <c r="C51" s="47">
        <v>190</v>
      </c>
      <c r="D51" s="47">
        <v>11</v>
      </c>
      <c r="E51" s="47">
        <v>25</v>
      </c>
      <c r="F51" s="47">
        <v>2132</v>
      </c>
      <c r="H51" s="26"/>
      <c r="I51" s="26"/>
      <c r="L51" s="26"/>
      <c r="M51" s="26"/>
    </row>
    <row r="52" spans="1:13" x14ac:dyDescent="0.35">
      <c r="A52" s="2" t="s">
        <v>159</v>
      </c>
      <c r="B52" s="47">
        <v>4846</v>
      </c>
      <c r="C52" s="47">
        <v>460</v>
      </c>
      <c r="D52" s="47">
        <v>159</v>
      </c>
      <c r="E52" s="47">
        <v>37</v>
      </c>
      <c r="F52" s="47">
        <v>5502</v>
      </c>
      <c r="H52" s="26"/>
      <c r="I52" s="26"/>
      <c r="L52" s="26"/>
      <c r="M52" s="26"/>
    </row>
    <row r="53" spans="1:13" x14ac:dyDescent="0.35">
      <c r="A53" s="152" t="s">
        <v>154</v>
      </c>
      <c r="B53" s="47">
        <v>3232</v>
      </c>
      <c r="C53" s="47">
        <v>283</v>
      </c>
      <c r="D53" s="47">
        <v>7</v>
      </c>
      <c r="E53" s="47">
        <v>42</v>
      </c>
      <c r="F53" s="47">
        <v>3564</v>
      </c>
      <c r="H53" s="26"/>
      <c r="I53" s="26"/>
      <c r="L53" s="26"/>
      <c r="M53" s="26"/>
    </row>
    <row r="54" spans="1:13" x14ac:dyDescent="0.35">
      <c r="A54" s="2" t="s">
        <v>6</v>
      </c>
      <c r="B54" s="20">
        <v>74318</v>
      </c>
      <c r="C54" s="20">
        <v>13044</v>
      </c>
      <c r="D54" s="20">
        <v>6486</v>
      </c>
      <c r="E54" s="20">
        <v>127</v>
      </c>
      <c r="F54" s="20">
        <v>93975</v>
      </c>
      <c r="H54" s="26"/>
      <c r="I54" s="26"/>
      <c r="J54" s="26"/>
      <c r="K54" s="26"/>
      <c r="L54" s="26"/>
      <c r="M54" s="26"/>
    </row>
    <row r="55" spans="1:13" x14ac:dyDescent="0.35">
      <c r="A55" s="2" t="s">
        <v>7</v>
      </c>
      <c r="B55" s="47">
        <v>521</v>
      </c>
      <c r="C55" s="47">
        <v>57</v>
      </c>
      <c r="D55" s="47">
        <v>0</v>
      </c>
      <c r="E55" s="47">
        <v>21</v>
      </c>
      <c r="F55" s="47">
        <v>599</v>
      </c>
    </row>
    <row r="56" spans="1:13" x14ac:dyDescent="0.35">
      <c r="A56" s="2" t="s">
        <v>155</v>
      </c>
      <c r="B56" s="47">
        <v>1932</v>
      </c>
      <c r="C56" s="47">
        <v>171</v>
      </c>
      <c r="D56" s="47">
        <v>0</v>
      </c>
      <c r="E56" s="47">
        <v>37</v>
      </c>
      <c r="F56" s="47">
        <v>2140</v>
      </c>
      <c r="H56" s="26"/>
      <c r="I56" s="26"/>
      <c r="L56" s="26"/>
      <c r="M56" s="26"/>
    </row>
    <row r="57" spans="1:13" x14ac:dyDescent="0.35">
      <c r="A57" s="2" t="s">
        <v>8</v>
      </c>
      <c r="B57" s="47">
        <v>2617</v>
      </c>
      <c r="C57" s="47">
        <v>216</v>
      </c>
      <c r="D57" s="47">
        <v>26</v>
      </c>
      <c r="E57" s="47">
        <v>36</v>
      </c>
      <c r="F57" s="47">
        <v>2895</v>
      </c>
      <c r="H57" s="26"/>
      <c r="I57" s="26"/>
      <c r="L57" s="26"/>
      <c r="M57" s="26"/>
    </row>
    <row r="58" spans="1:13" x14ac:dyDescent="0.35">
      <c r="A58" s="2" t="s">
        <v>9</v>
      </c>
      <c r="B58" s="47">
        <v>2912</v>
      </c>
      <c r="C58" s="47">
        <v>669</v>
      </c>
      <c r="D58" s="47">
        <v>171</v>
      </c>
      <c r="E58" s="47">
        <v>89</v>
      </c>
      <c r="F58" s="47">
        <v>3841</v>
      </c>
      <c r="H58" s="26"/>
      <c r="I58" s="26"/>
      <c r="L58" s="26"/>
      <c r="M58" s="26"/>
    </row>
    <row r="59" spans="1:13" x14ac:dyDescent="0.35">
      <c r="A59" s="2" t="s">
        <v>158</v>
      </c>
      <c r="B59" s="47">
        <v>552</v>
      </c>
      <c r="C59" s="47">
        <v>26</v>
      </c>
      <c r="D59" s="47">
        <v>0</v>
      </c>
      <c r="E59" s="47">
        <v>11</v>
      </c>
      <c r="F59" s="47">
        <v>589</v>
      </c>
    </row>
    <row r="60" spans="1:13" x14ac:dyDescent="0.35">
      <c r="A60" s="2" t="s">
        <v>156</v>
      </c>
      <c r="B60" s="47">
        <v>1367</v>
      </c>
      <c r="C60" s="47">
        <v>61</v>
      </c>
      <c r="D60" s="47">
        <v>3</v>
      </c>
      <c r="E60" s="47">
        <v>19</v>
      </c>
      <c r="F60" s="47">
        <v>1450</v>
      </c>
      <c r="H60" s="26"/>
      <c r="I60" s="26"/>
      <c r="L60" s="26"/>
      <c r="M60" s="26"/>
    </row>
    <row r="61" spans="1:13" ht="28" x14ac:dyDescent="0.35">
      <c r="A61" s="153" t="s">
        <v>160</v>
      </c>
      <c r="B61" s="47">
        <v>1551</v>
      </c>
      <c r="C61" s="47">
        <v>187</v>
      </c>
      <c r="D61" s="47">
        <v>240</v>
      </c>
      <c r="E61" s="47">
        <v>19</v>
      </c>
      <c r="F61" s="47">
        <v>1997</v>
      </c>
      <c r="H61" s="26"/>
      <c r="I61" s="26"/>
      <c r="L61" s="26"/>
      <c r="M61" s="26"/>
    </row>
    <row r="62" spans="1:13" ht="28" x14ac:dyDescent="0.35">
      <c r="A62" s="153" t="s">
        <v>157</v>
      </c>
      <c r="B62" s="47">
        <v>841</v>
      </c>
      <c r="C62" s="47">
        <v>73</v>
      </c>
      <c r="D62" s="47">
        <v>0</v>
      </c>
      <c r="E62" s="47">
        <v>54</v>
      </c>
      <c r="F62" s="47">
        <v>968</v>
      </c>
    </row>
    <row r="63" spans="1:13" x14ac:dyDescent="0.35">
      <c r="A63" s="2" t="s">
        <v>10</v>
      </c>
      <c r="B63" s="47">
        <v>323</v>
      </c>
      <c r="C63" s="47">
        <v>90</v>
      </c>
      <c r="D63" s="47">
        <v>0</v>
      </c>
      <c r="E63" s="47">
        <v>26</v>
      </c>
      <c r="F63" s="47">
        <v>439</v>
      </c>
      <c r="G63" s="90"/>
    </row>
    <row r="64" spans="1:13" x14ac:dyDescent="0.35">
      <c r="A64" s="153" t="s">
        <v>161</v>
      </c>
      <c r="B64" s="47">
        <v>378</v>
      </c>
      <c r="C64" s="47">
        <v>24</v>
      </c>
      <c r="D64" s="47">
        <v>2</v>
      </c>
      <c r="E64" s="47">
        <v>46</v>
      </c>
      <c r="F64" s="47">
        <v>450</v>
      </c>
    </row>
    <row r="65" spans="1:13" x14ac:dyDescent="0.35">
      <c r="A65" s="2" t="s">
        <v>11</v>
      </c>
      <c r="B65" s="47">
        <v>6761</v>
      </c>
      <c r="C65" s="47">
        <v>628</v>
      </c>
      <c r="D65" s="47">
        <v>1920</v>
      </c>
      <c r="E65" s="47">
        <v>103</v>
      </c>
      <c r="F65" s="47">
        <v>9412</v>
      </c>
      <c r="H65" s="26"/>
      <c r="I65" s="26"/>
      <c r="J65" s="26"/>
      <c r="K65" s="26"/>
      <c r="L65" s="26"/>
      <c r="M65" s="26"/>
    </row>
    <row r="66" spans="1:13" x14ac:dyDescent="0.35">
      <c r="A66" s="2" t="s">
        <v>12</v>
      </c>
      <c r="B66" s="47">
        <v>58</v>
      </c>
      <c r="C66" s="47">
        <v>2</v>
      </c>
      <c r="D66" s="47">
        <v>0</v>
      </c>
      <c r="E66" s="47">
        <v>6</v>
      </c>
      <c r="F66" s="47">
        <v>66</v>
      </c>
    </row>
    <row r="67" spans="1:13" x14ac:dyDescent="0.35">
      <c r="A67" s="2" t="s">
        <v>13</v>
      </c>
      <c r="B67" s="47">
        <v>18</v>
      </c>
      <c r="C67" s="47">
        <v>0</v>
      </c>
      <c r="D67" s="47">
        <v>0</v>
      </c>
      <c r="E67" s="47">
        <v>1</v>
      </c>
      <c r="F67" s="47">
        <v>19</v>
      </c>
    </row>
    <row r="68" spans="1:13" x14ac:dyDescent="0.35">
      <c r="A68" s="2" t="s">
        <v>16</v>
      </c>
      <c r="B68" s="47">
        <v>55</v>
      </c>
      <c r="C68" s="47">
        <v>4</v>
      </c>
      <c r="D68" s="47">
        <v>0</v>
      </c>
      <c r="E68" s="47">
        <v>8</v>
      </c>
      <c r="F68" s="47">
        <v>67</v>
      </c>
    </row>
    <row r="69" spans="1:13" x14ac:dyDescent="0.35">
      <c r="A69" s="2" t="s">
        <v>18</v>
      </c>
      <c r="B69" s="47">
        <v>510</v>
      </c>
      <c r="C69" s="47">
        <v>78</v>
      </c>
      <c r="D69" s="47">
        <v>8</v>
      </c>
      <c r="E69" s="47">
        <v>5</v>
      </c>
      <c r="F69" s="47">
        <v>601</v>
      </c>
    </row>
    <row r="70" spans="1:13" x14ac:dyDescent="0.35">
      <c r="A70" s="2" t="s">
        <v>20</v>
      </c>
      <c r="B70" s="47">
        <v>182</v>
      </c>
      <c r="C70" s="47">
        <v>15</v>
      </c>
      <c r="D70" s="47">
        <v>2</v>
      </c>
      <c r="E70" s="47">
        <v>6</v>
      </c>
      <c r="F70" s="47">
        <v>205</v>
      </c>
    </row>
    <row r="71" spans="1:13" x14ac:dyDescent="0.35">
      <c r="A71" s="2" t="s">
        <v>21</v>
      </c>
      <c r="B71" s="47">
        <v>6132</v>
      </c>
      <c r="C71" s="47">
        <v>398</v>
      </c>
      <c r="D71" s="47">
        <v>159</v>
      </c>
      <c r="E71" s="47">
        <v>55</v>
      </c>
      <c r="F71" s="47">
        <v>6744</v>
      </c>
      <c r="H71" s="26"/>
      <c r="I71" s="26"/>
      <c r="L71" s="26"/>
      <c r="M71" s="26"/>
    </row>
    <row r="72" spans="1:13" x14ac:dyDescent="0.35">
      <c r="A72" s="2" t="s">
        <v>14</v>
      </c>
      <c r="B72" s="47">
        <v>3344</v>
      </c>
      <c r="C72" s="47">
        <v>119</v>
      </c>
      <c r="D72" s="47">
        <v>1928</v>
      </c>
      <c r="E72" s="47">
        <v>15</v>
      </c>
      <c r="F72" s="47">
        <v>5406</v>
      </c>
      <c r="H72" s="26"/>
      <c r="I72" s="26"/>
      <c r="J72" s="26"/>
      <c r="K72" s="26"/>
      <c r="L72" s="26"/>
      <c r="M72" s="26"/>
    </row>
    <row r="73" spans="1:13" x14ac:dyDescent="0.35">
      <c r="A73" s="2" t="s">
        <v>15</v>
      </c>
      <c r="B73" s="20">
        <v>87798</v>
      </c>
      <c r="C73" s="20">
        <v>24585</v>
      </c>
      <c r="D73" s="20">
        <v>6985</v>
      </c>
      <c r="E73" s="20">
        <v>837</v>
      </c>
      <c r="F73" s="20">
        <v>120205</v>
      </c>
      <c r="H73" s="26"/>
      <c r="I73" s="26"/>
      <c r="J73" s="26"/>
      <c r="K73" s="26"/>
      <c r="L73" s="26"/>
      <c r="M73" s="26"/>
    </row>
    <row r="74" spans="1:13" x14ac:dyDescent="0.35">
      <c r="A74" s="2" t="s">
        <v>17</v>
      </c>
      <c r="B74" s="20">
        <v>16094</v>
      </c>
      <c r="C74" s="20">
        <v>573</v>
      </c>
      <c r="D74" s="20">
        <v>4</v>
      </c>
      <c r="E74" s="20">
        <v>302</v>
      </c>
      <c r="F74" s="20">
        <v>16973</v>
      </c>
      <c r="H74" s="26"/>
      <c r="I74" s="26"/>
      <c r="L74" s="26"/>
      <c r="M74" s="26"/>
    </row>
    <row r="75" spans="1:13" x14ac:dyDescent="0.35">
      <c r="A75" s="2" t="s">
        <v>19</v>
      </c>
      <c r="B75" s="47">
        <v>1111</v>
      </c>
      <c r="C75" s="47">
        <v>51</v>
      </c>
      <c r="D75" s="47">
        <v>3</v>
      </c>
      <c r="E75" s="47">
        <v>58</v>
      </c>
      <c r="F75" s="47">
        <v>1223</v>
      </c>
      <c r="H75" s="26"/>
      <c r="I75" s="26"/>
      <c r="L75" s="26"/>
      <c r="M75" s="26"/>
    </row>
    <row r="76" spans="1:13" x14ac:dyDescent="0.35">
      <c r="A76" s="2" t="s">
        <v>22</v>
      </c>
      <c r="B76" s="47">
        <v>3186</v>
      </c>
      <c r="C76" s="47">
        <v>1117</v>
      </c>
      <c r="D76" s="47">
        <v>565</v>
      </c>
      <c r="E76" s="47">
        <v>88</v>
      </c>
      <c r="F76" s="47">
        <v>4956</v>
      </c>
      <c r="H76" s="26"/>
      <c r="I76" s="26"/>
      <c r="J76" s="26"/>
      <c r="L76" s="26"/>
      <c r="M76" s="26"/>
    </row>
    <row r="77" spans="1:13" x14ac:dyDescent="0.35">
      <c r="A77" s="8" t="s">
        <v>102</v>
      </c>
      <c r="B77" s="12">
        <f>SUM(B51:B76)</f>
        <v>222545</v>
      </c>
      <c r="C77" s="12">
        <f t="shared" ref="C77:F77" si="3">SUM(C51:C76)</f>
        <v>43121</v>
      </c>
      <c r="D77" s="12">
        <f t="shared" si="3"/>
        <v>18679</v>
      </c>
      <c r="E77" s="12">
        <f t="shared" si="3"/>
        <v>2073</v>
      </c>
      <c r="F77" s="12">
        <f t="shared" si="3"/>
        <v>286418</v>
      </c>
      <c r="H77" s="26"/>
      <c r="I77" s="26"/>
      <c r="J77" s="26"/>
      <c r="K77" s="26"/>
      <c r="L77" s="26"/>
      <c r="M77" s="26"/>
    </row>
    <row r="78" spans="1:13" x14ac:dyDescent="0.35">
      <c r="A78" s="6"/>
      <c r="B78" s="7"/>
      <c r="C78" s="7"/>
      <c r="D78" s="7"/>
      <c r="E78" s="7"/>
      <c r="F78" s="7"/>
    </row>
    <row r="79" spans="1:13" x14ac:dyDescent="0.35">
      <c r="A79" s="5"/>
      <c r="B79" s="5"/>
      <c r="C79" s="5"/>
      <c r="D79" s="5"/>
      <c r="E79" s="5"/>
      <c r="F79" s="5"/>
    </row>
    <row r="80" spans="1:13" x14ac:dyDescent="0.35">
      <c r="A80" s="3" t="s">
        <v>23</v>
      </c>
      <c r="B80" s="13" t="s">
        <v>0</v>
      </c>
      <c r="C80" s="13" t="s">
        <v>1</v>
      </c>
      <c r="D80" s="13" t="s">
        <v>2</v>
      </c>
      <c r="E80" s="13" t="s">
        <v>3</v>
      </c>
      <c r="F80" s="13" t="s">
        <v>4</v>
      </c>
      <c r="H80" s="26"/>
      <c r="L80" s="26"/>
    </row>
    <row r="81" spans="1:12" x14ac:dyDescent="0.35">
      <c r="A81" s="2" t="s">
        <v>24</v>
      </c>
      <c r="B81" s="20">
        <v>534</v>
      </c>
      <c r="C81" s="20">
        <v>77</v>
      </c>
      <c r="D81" s="20">
        <v>0</v>
      </c>
      <c r="E81" s="20">
        <v>10</v>
      </c>
      <c r="F81" s="20">
        <v>621</v>
      </c>
      <c r="H81" s="26"/>
      <c r="L81" s="26"/>
    </row>
    <row r="82" spans="1:12" x14ac:dyDescent="0.35">
      <c r="A82" s="2" t="s">
        <v>25</v>
      </c>
      <c r="B82" s="20">
        <v>110</v>
      </c>
      <c r="C82" s="20">
        <v>8</v>
      </c>
      <c r="D82" s="20">
        <v>0</v>
      </c>
      <c r="E82" s="20">
        <v>5</v>
      </c>
      <c r="F82" s="20">
        <v>123</v>
      </c>
    </row>
    <row r="83" spans="1:12" x14ac:dyDescent="0.35">
      <c r="A83" s="2" t="s">
        <v>26</v>
      </c>
      <c r="B83" s="20">
        <v>221</v>
      </c>
      <c r="C83" s="20">
        <v>82</v>
      </c>
      <c r="D83" s="20">
        <v>39</v>
      </c>
      <c r="E83" s="20">
        <v>6</v>
      </c>
      <c r="F83" s="20">
        <v>348</v>
      </c>
    </row>
    <row r="84" spans="1:12" x14ac:dyDescent="0.35">
      <c r="A84" s="2" t="s">
        <v>27</v>
      </c>
      <c r="B84" s="20">
        <v>56</v>
      </c>
      <c r="C84" s="20">
        <v>7</v>
      </c>
      <c r="D84" s="20">
        <v>3</v>
      </c>
      <c r="E84" s="20">
        <v>6</v>
      </c>
      <c r="F84" s="20">
        <v>72</v>
      </c>
      <c r="H84" s="26"/>
      <c r="L84" s="26"/>
    </row>
    <row r="85" spans="1:12" x14ac:dyDescent="0.35">
      <c r="A85" s="2" t="s">
        <v>32</v>
      </c>
      <c r="B85" s="20">
        <v>37</v>
      </c>
      <c r="C85" s="20">
        <v>12</v>
      </c>
      <c r="D85" s="20">
        <v>0</v>
      </c>
      <c r="E85" s="20">
        <v>1</v>
      </c>
      <c r="F85" s="20">
        <v>50</v>
      </c>
    </row>
    <row r="86" spans="1:12" x14ac:dyDescent="0.35">
      <c r="A86" s="2" t="s">
        <v>28</v>
      </c>
      <c r="B86" s="20">
        <v>200</v>
      </c>
      <c r="C86" s="20">
        <v>63</v>
      </c>
      <c r="D86" s="20">
        <v>99</v>
      </c>
      <c r="E86" s="20">
        <v>4</v>
      </c>
      <c r="F86" s="20">
        <v>366</v>
      </c>
      <c r="H86" s="26"/>
      <c r="I86" s="26"/>
      <c r="J86" s="26"/>
      <c r="K86" s="26"/>
      <c r="L86" s="26"/>
    </row>
    <row r="87" spans="1:12" x14ac:dyDescent="0.35">
      <c r="A87" s="2" t="s">
        <v>148</v>
      </c>
      <c r="B87" s="58">
        <v>226</v>
      </c>
      <c r="C87" s="58">
        <v>37</v>
      </c>
      <c r="D87" s="58">
        <v>3</v>
      </c>
      <c r="E87" s="58">
        <v>60</v>
      </c>
      <c r="F87" s="58">
        <v>326</v>
      </c>
    </row>
    <row r="88" spans="1:12" x14ac:dyDescent="0.35">
      <c r="A88" s="2" t="s">
        <v>29</v>
      </c>
      <c r="B88" s="20">
        <v>263</v>
      </c>
      <c r="C88" s="20">
        <v>39</v>
      </c>
      <c r="D88" s="20">
        <v>16</v>
      </c>
      <c r="E88" s="20">
        <v>4</v>
      </c>
      <c r="F88" s="20">
        <v>322</v>
      </c>
    </row>
    <row r="89" spans="1:12" x14ac:dyDescent="0.35">
      <c r="A89" s="2" t="s">
        <v>30</v>
      </c>
      <c r="B89" s="20">
        <v>94</v>
      </c>
      <c r="C89" s="20">
        <v>15</v>
      </c>
      <c r="D89" s="20">
        <v>0</v>
      </c>
      <c r="E89" s="20">
        <v>9</v>
      </c>
      <c r="F89" s="20">
        <v>118</v>
      </c>
      <c r="H89" s="26"/>
      <c r="L89" s="26"/>
    </row>
    <row r="90" spans="1:12" x14ac:dyDescent="0.35">
      <c r="A90" s="195" t="s">
        <v>214</v>
      </c>
      <c r="B90" s="20">
        <v>9</v>
      </c>
      <c r="C90" s="20">
        <v>1</v>
      </c>
      <c r="D90" s="20">
        <v>0</v>
      </c>
      <c r="E90" s="20">
        <v>1</v>
      </c>
      <c r="F90" s="20">
        <v>11</v>
      </c>
      <c r="G90" s="90"/>
      <c r="H90" s="26"/>
      <c r="L90" s="26"/>
    </row>
    <row r="91" spans="1:12" x14ac:dyDescent="0.35">
      <c r="A91" s="8" t="s">
        <v>104</v>
      </c>
      <c r="B91" s="48">
        <f>SUM(B81:B90)</f>
        <v>1750</v>
      </c>
      <c r="C91" s="48">
        <f t="shared" ref="C91:F91" si="4">SUM(C81:C90)</f>
        <v>341</v>
      </c>
      <c r="D91" s="48">
        <f t="shared" si="4"/>
        <v>160</v>
      </c>
      <c r="E91" s="48">
        <f t="shared" si="4"/>
        <v>106</v>
      </c>
      <c r="F91" s="48">
        <f t="shared" si="4"/>
        <v>2357</v>
      </c>
      <c r="H91" s="26"/>
      <c r="L91" s="26"/>
    </row>
    <row r="92" spans="1:12" x14ac:dyDescent="0.35">
      <c r="A92" s="9" t="s">
        <v>103</v>
      </c>
      <c r="B92" s="12">
        <f>B91+B77</f>
        <v>224295</v>
      </c>
      <c r="C92" s="12">
        <f t="shared" ref="C92:F92" si="5">C91+C77</f>
        <v>43462</v>
      </c>
      <c r="D92" s="12">
        <f t="shared" si="5"/>
        <v>18839</v>
      </c>
      <c r="E92" s="12">
        <f t="shared" si="5"/>
        <v>2179</v>
      </c>
      <c r="F92" s="12">
        <f t="shared" si="5"/>
        <v>288775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96"/>
  <sheetViews>
    <sheetView zoomScaleNormal="100" workbookViewId="0">
      <selection activeCell="B44" sqref="B44"/>
    </sheetView>
  </sheetViews>
  <sheetFormatPr defaultColWidth="8.81640625" defaultRowHeight="14" x14ac:dyDescent="0.3"/>
  <cols>
    <col min="1" max="1" width="69" style="15" bestFit="1" customWidth="1"/>
    <col min="2" max="2" width="10.81640625" style="22" bestFit="1" customWidth="1"/>
    <col min="3" max="3" width="9.81640625" style="22" bestFit="1" customWidth="1"/>
    <col min="4" max="4" width="10.90625" style="22" bestFit="1" customWidth="1"/>
    <col min="5" max="5" width="10.81640625" style="22" bestFit="1" customWidth="1"/>
    <col min="6" max="7" width="8.81640625" style="15" bestFit="1" customWidth="1"/>
    <col min="8" max="8" width="10.90625" style="15" bestFit="1" customWidth="1"/>
    <col min="9" max="9" width="8.81640625" style="15"/>
    <col min="10" max="10" width="23.1796875" style="15" customWidth="1"/>
    <col min="11" max="11" width="9.1796875" style="15" bestFit="1" customWidth="1"/>
    <col min="12" max="16384" width="8.81640625" style="15"/>
  </cols>
  <sheetData>
    <row r="1" spans="1:13" x14ac:dyDescent="0.3">
      <c r="A1" s="21" t="s">
        <v>131</v>
      </c>
    </row>
    <row r="2" spans="1:13" x14ac:dyDescent="0.3">
      <c r="A2" s="5"/>
      <c r="B2" s="219" t="s">
        <v>33</v>
      </c>
      <c r="C2" s="219"/>
      <c r="D2" s="219"/>
      <c r="E2" s="219"/>
      <c r="F2" s="220" t="s">
        <v>34</v>
      </c>
      <c r="G2" s="220"/>
      <c r="H2" s="220"/>
    </row>
    <row r="3" spans="1:13" x14ac:dyDescent="0.3">
      <c r="A3" s="3" t="s">
        <v>35</v>
      </c>
      <c r="B3" s="14" t="s">
        <v>163</v>
      </c>
      <c r="C3" s="14" t="s">
        <v>162</v>
      </c>
      <c r="D3" s="150" t="s">
        <v>153</v>
      </c>
      <c r="E3" s="14" t="s">
        <v>4</v>
      </c>
      <c r="F3" s="145" t="s">
        <v>163</v>
      </c>
      <c r="G3" s="145" t="s">
        <v>162</v>
      </c>
      <c r="H3" s="151" t="s">
        <v>153</v>
      </c>
      <c r="J3" s="22"/>
    </row>
    <row r="4" spans="1:13" x14ac:dyDescent="0.3">
      <c r="A4" s="2" t="s">
        <v>5</v>
      </c>
      <c r="B4" s="44">
        <v>862.33</v>
      </c>
      <c r="C4" s="44">
        <v>1177.72</v>
      </c>
      <c r="D4" s="159">
        <v>0</v>
      </c>
      <c r="E4" s="44">
        <v>2040.05</v>
      </c>
      <c r="F4" s="16">
        <v>0.42270000000000002</v>
      </c>
      <c r="G4" s="16">
        <v>0.57730000000000004</v>
      </c>
      <c r="H4" s="16">
        <v>0</v>
      </c>
      <c r="J4" s="22"/>
      <c r="K4" s="18"/>
      <c r="L4" s="22"/>
      <c r="M4" s="22"/>
    </row>
    <row r="5" spans="1:13" x14ac:dyDescent="0.3">
      <c r="A5" s="2" t="s">
        <v>159</v>
      </c>
      <c r="B5" s="44">
        <v>3799.36</v>
      </c>
      <c r="C5" s="44">
        <v>1287.75</v>
      </c>
      <c r="D5" s="159">
        <v>7.38</v>
      </c>
      <c r="E5" s="44">
        <v>5094.49</v>
      </c>
      <c r="F5" s="16">
        <v>0.74580000000000002</v>
      </c>
      <c r="G5" s="16">
        <v>0.25280000000000002</v>
      </c>
      <c r="H5" s="16">
        <v>1.4E-3</v>
      </c>
      <c r="J5" s="22"/>
      <c r="K5" s="22"/>
      <c r="L5" s="22"/>
      <c r="M5" s="22"/>
    </row>
    <row r="6" spans="1:13" x14ac:dyDescent="0.3">
      <c r="A6" s="152" t="s">
        <v>154</v>
      </c>
      <c r="B6" s="44">
        <v>2185.2800000000002</v>
      </c>
      <c r="C6" s="44">
        <v>1133.26</v>
      </c>
      <c r="D6" s="159">
        <v>3.68</v>
      </c>
      <c r="E6" s="44">
        <v>3322.22</v>
      </c>
      <c r="F6" s="16">
        <v>0.65780000000000005</v>
      </c>
      <c r="G6" s="16">
        <v>0.34110000000000001</v>
      </c>
      <c r="H6" s="16">
        <v>1.1000000000000001E-3</v>
      </c>
      <c r="J6" s="22"/>
      <c r="K6" s="22"/>
      <c r="L6" s="22"/>
      <c r="M6" s="22"/>
    </row>
    <row r="7" spans="1:13" x14ac:dyDescent="0.3">
      <c r="A7" s="2" t="s">
        <v>6</v>
      </c>
      <c r="B7" s="17">
        <v>57590.17</v>
      </c>
      <c r="C7" s="17">
        <v>17489.02</v>
      </c>
      <c r="D7" s="159">
        <v>140.5</v>
      </c>
      <c r="E7" s="17">
        <v>75219.69</v>
      </c>
      <c r="F7" s="16">
        <v>0.76559999999999995</v>
      </c>
      <c r="G7" s="16">
        <v>0.23250000000000001</v>
      </c>
      <c r="H7" s="16">
        <v>1.9E-3</v>
      </c>
      <c r="J7" s="156"/>
      <c r="K7" s="22"/>
      <c r="L7" s="22"/>
      <c r="M7" s="22"/>
    </row>
    <row r="8" spans="1:13" x14ac:dyDescent="0.3">
      <c r="A8" s="2" t="s">
        <v>7</v>
      </c>
      <c r="B8" s="44">
        <v>391.33</v>
      </c>
      <c r="C8" s="44">
        <v>171.21</v>
      </c>
      <c r="D8" s="159">
        <v>3</v>
      </c>
      <c r="E8" s="44">
        <v>565.54</v>
      </c>
      <c r="F8" s="16">
        <v>0.69199999999999995</v>
      </c>
      <c r="G8" s="16">
        <v>0.30270000000000002</v>
      </c>
      <c r="H8" s="16">
        <v>5.3E-3</v>
      </c>
      <c r="J8" s="22"/>
      <c r="K8" s="18"/>
      <c r="L8" s="18"/>
      <c r="M8" s="18"/>
    </row>
    <row r="9" spans="1:13" x14ac:dyDescent="0.3">
      <c r="A9" s="2" t="s">
        <v>155</v>
      </c>
      <c r="B9" s="44">
        <v>795.61</v>
      </c>
      <c r="C9" s="44">
        <v>1272.3699999999999</v>
      </c>
      <c r="D9" s="159">
        <v>2</v>
      </c>
      <c r="E9" s="44">
        <v>2069.98</v>
      </c>
      <c r="F9" s="16">
        <v>0.38440000000000002</v>
      </c>
      <c r="G9" s="16">
        <v>0.61470000000000002</v>
      </c>
      <c r="H9" s="16">
        <v>1E-3</v>
      </c>
      <c r="J9" s="22"/>
      <c r="K9" s="18"/>
      <c r="L9" s="22"/>
      <c r="M9" s="22"/>
    </row>
    <row r="10" spans="1:13" x14ac:dyDescent="0.3">
      <c r="A10" s="2" t="s">
        <v>8</v>
      </c>
      <c r="B10" s="44">
        <v>1311.96</v>
      </c>
      <c r="C10" s="44">
        <v>1406.08</v>
      </c>
      <c r="D10" s="159">
        <v>6.6</v>
      </c>
      <c r="E10" s="44">
        <v>2724.64</v>
      </c>
      <c r="F10" s="16">
        <v>0.48149999999999998</v>
      </c>
      <c r="G10" s="16">
        <v>0.5161</v>
      </c>
      <c r="H10" s="16">
        <v>2.3999999999999998E-3</v>
      </c>
      <c r="J10" s="22"/>
      <c r="K10" s="22"/>
      <c r="L10" s="22"/>
      <c r="M10" s="22"/>
    </row>
    <row r="11" spans="1:13" x14ac:dyDescent="0.3">
      <c r="A11" s="2" t="s">
        <v>9</v>
      </c>
      <c r="B11" s="44">
        <v>2377.23</v>
      </c>
      <c r="C11" s="44">
        <v>1087.4000000000001</v>
      </c>
      <c r="D11" s="159">
        <v>2.6</v>
      </c>
      <c r="E11" s="44">
        <v>3467.23</v>
      </c>
      <c r="F11" s="16">
        <v>0.68559999999999999</v>
      </c>
      <c r="G11" s="16">
        <v>0.31359999999999999</v>
      </c>
      <c r="H11" s="16">
        <v>6.9999999999999999E-4</v>
      </c>
      <c r="J11" s="22"/>
      <c r="K11" s="22"/>
      <c r="L11" s="22"/>
      <c r="M11" s="22"/>
    </row>
    <row r="12" spans="1:13" x14ac:dyDescent="0.3">
      <c r="A12" s="2" t="s">
        <v>158</v>
      </c>
      <c r="B12" s="44">
        <v>292.77</v>
      </c>
      <c r="C12" s="44">
        <v>262.60000000000002</v>
      </c>
      <c r="D12" s="159">
        <v>0.6</v>
      </c>
      <c r="E12" s="44">
        <v>555.97</v>
      </c>
      <c r="F12" s="16">
        <v>0.52659999999999996</v>
      </c>
      <c r="G12" s="16">
        <v>0.4723</v>
      </c>
      <c r="H12" s="16">
        <v>1.1000000000000001E-3</v>
      </c>
      <c r="J12" s="18"/>
      <c r="K12" s="18"/>
      <c r="L12" s="18"/>
      <c r="M12" s="18"/>
    </row>
    <row r="13" spans="1:13" x14ac:dyDescent="0.3">
      <c r="A13" s="2" t="s">
        <v>156</v>
      </c>
      <c r="B13" s="44">
        <v>762.77</v>
      </c>
      <c r="C13" s="44">
        <v>595.88</v>
      </c>
      <c r="D13" s="159">
        <v>0</v>
      </c>
      <c r="E13" s="44">
        <v>1358.65</v>
      </c>
      <c r="F13" s="16">
        <v>0.56140000000000001</v>
      </c>
      <c r="G13" s="16">
        <v>0.43859999999999999</v>
      </c>
      <c r="H13" s="16">
        <v>0</v>
      </c>
      <c r="J13" s="22"/>
      <c r="K13" s="18"/>
      <c r="L13" s="18"/>
      <c r="M13" s="22"/>
    </row>
    <row r="14" spans="1:13" ht="28" x14ac:dyDescent="0.3">
      <c r="A14" s="153" t="s">
        <v>160</v>
      </c>
      <c r="B14" s="44">
        <v>1215.48</v>
      </c>
      <c r="C14" s="44">
        <v>600.96</v>
      </c>
      <c r="D14" s="159">
        <v>1.8</v>
      </c>
      <c r="E14" s="44">
        <v>1818.24</v>
      </c>
      <c r="F14" s="16">
        <v>0.66849999999999998</v>
      </c>
      <c r="G14" s="16">
        <v>0.33050000000000002</v>
      </c>
      <c r="H14" s="16">
        <v>1E-3</v>
      </c>
      <c r="J14" s="22"/>
      <c r="K14" s="22"/>
      <c r="L14" s="18"/>
      <c r="M14" s="22"/>
    </row>
    <row r="15" spans="1:13" ht="28" x14ac:dyDescent="0.3">
      <c r="A15" s="153" t="s">
        <v>157</v>
      </c>
      <c r="B15" s="44">
        <v>572.87</v>
      </c>
      <c r="C15" s="44">
        <v>340.9</v>
      </c>
      <c r="D15" s="159">
        <v>1</v>
      </c>
      <c r="E15" s="44">
        <v>914.77</v>
      </c>
      <c r="F15" s="16">
        <v>0.62619999999999998</v>
      </c>
      <c r="G15" s="16">
        <v>0.37269999999999998</v>
      </c>
      <c r="H15" s="16">
        <v>1.1000000000000001E-3</v>
      </c>
      <c r="J15" s="18"/>
      <c r="K15" s="18"/>
      <c r="L15" s="18"/>
      <c r="M15" s="18"/>
    </row>
    <row r="16" spans="1:13" x14ac:dyDescent="0.3">
      <c r="A16" s="2" t="s">
        <v>10</v>
      </c>
      <c r="B16" s="44">
        <v>293.91000000000003</v>
      </c>
      <c r="C16" s="44">
        <v>116.95</v>
      </c>
      <c r="D16" s="159">
        <v>2</v>
      </c>
      <c r="E16" s="44">
        <v>412.86</v>
      </c>
      <c r="F16" s="16">
        <v>0.70920000000000005</v>
      </c>
      <c r="G16" s="16">
        <v>0.28599999999999998</v>
      </c>
      <c r="H16" s="16">
        <v>4.7999999999999996E-3</v>
      </c>
      <c r="J16" s="18"/>
      <c r="K16" s="18"/>
      <c r="L16" s="18"/>
      <c r="M16" s="18"/>
    </row>
    <row r="17" spans="1:13" x14ac:dyDescent="0.3">
      <c r="A17" s="153" t="s">
        <v>161</v>
      </c>
      <c r="B17" s="44">
        <v>262.55</v>
      </c>
      <c r="C17" s="44">
        <v>163.94</v>
      </c>
      <c r="D17" s="159">
        <v>0</v>
      </c>
      <c r="E17" s="44">
        <v>426.49</v>
      </c>
      <c r="F17" s="16">
        <v>0.61560000000000004</v>
      </c>
      <c r="G17" s="16">
        <v>0.38440000000000002</v>
      </c>
      <c r="H17" s="16">
        <v>0</v>
      </c>
      <c r="J17" s="22"/>
      <c r="K17" s="18"/>
      <c r="L17" s="18"/>
      <c r="M17" s="18"/>
    </row>
    <row r="18" spans="1:13" x14ac:dyDescent="0.3">
      <c r="A18" s="2" t="s">
        <v>11</v>
      </c>
      <c r="B18" s="44">
        <v>3415.49</v>
      </c>
      <c r="C18" s="44">
        <v>3997.43</v>
      </c>
      <c r="D18" s="159">
        <v>2</v>
      </c>
      <c r="E18" s="44">
        <v>7414.92</v>
      </c>
      <c r="F18" s="16">
        <v>0.46060000000000001</v>
      </c>
      <c r="G18" s="16">
        <v>0.53910000000000002</v>
      </c>
      <c r="H18" s="16">
        <v>2.9999999999999997E-4</v>
      </c>
      <c r="J18" s="22"/>
      <c r="K18" s="22"/>
      <c r="L18" s="22"/>
      <c r="M18" s="22"/>
    </row>
    <row r="19" spans="1:13" x14ac:dyDescent="0.3">
      <c r="A19" s="2" t="s">
        <v>12</v>
      </c>
      <c r="B19" s="44">
        <v>32.83</v>
      </c>
      <c r="C19" s="44">
        <v>31</v>
      </c>
      <c r="D19" s="159">
        <v>0</v>
      </c>
      <c r="E19" s="44">
        <v>63.83</v>
      </c>
      <c r="F19" s="16">
        <v>0.51429999999999998</v>
      </c>
      <c r="G19" s="16">
        <v>0.48570000000000002</v>
      </c>
      <c r="H19" s="16">
        <v>0</v>
      </c>
      <c r="J19" s="18"/>
      <c r="K19" s="18"/>
      <c r="L19" s="18"/>
      <c r="M19" s="18"/>
    </row>
    <row r="20" spans="1:13" x14ac:dyDescent="0.3">
      <c r="A20" s="2" t="s">
        <v>13</v>
      </c>
      <c r="B20" s="44">
        <v>13.05</v>
      </c>
      <c r="C20" s="44">
        <v>4</v>
      </c>
      <c r="D20" s="159">
        <v>0</v>
      </c>
      <c r="E20" s="44">
        <v>17.05</v>
      </c>
      <c r="F20" s="16">
        <v>0.76539999999999997</v>
      </c>
      <c r="G20" s="16">
        <v>0.2346</v>
      </c>
      <c r="H20" s="16">
        <v>0</v>
      </c>
      <c r="J20" s="18"/>
      <c r="K20" s="18"/>
      <c r="L20" s="18"/>
      <c r="M20" s="18"/>
    </row>
    <row r="21" spans="1:13" x14ac:dyDescent="0.3">
      <c r="A21" s="2" t="s">
        <v>16</v>
      </c>
      <c r="B21" s="44">
        <v>47.2</v>
      </c>
      <c r="C21" s="44">
        <v>15.8</v>
      </c>
      <c r="D21" s="159">
        <v>0</v>
      </c>
      <c r="E21" s="44">
        <v>63</v>
      </c>
      <c r="F21" s="16">
        <v>0.74919999999999998</v>
      </c>
      <c r="G21" s="16">
        <v>0.25080000000000002</v>
      </c>
      <c r="H21" s="16">
        <v>0</v>
      </c>
      <c r="J21" s="18"/>
      <c r="K21" s="18"/>
      <c r="L21" s="18"/>
      <c r="M21" s="18"/>
    </row>
    <row r="22" spans="1:13" x14ac:dyDescent="0.3">
      <c r="A22" s="2" t="s">
        <v>18</v>
      </c>
      <c r="B22" s="44">
        <v>412.4</v>
      </c>
      <c r="C22" s="44">
        <v>148.19999999999999</v>
      </c>
      <c r="D22" s="159">
        <v>1</v>
      </c>
      <c r="E22" s="44">
        <v>561.6</v>
      </c>
      <c r="F22" s="16">
        <v>0.73429999999999995</v>
      </c>
      <c r="G22" s="16">
        <v>0.26390000000000002</v>
      </c>
      <c r="H22" s="16">
        <v>1.8E-3</v>
      </c>
      <c r="J22" s="18"/>
      <c r="K22" s="18"/>
      <c r="L22" s="18"/>
      <c r="M22" s="18"/>
    </row>
    <row r="23" spans="1:13" x14ac:dyDescent="0.3">
      <c r="A23" s="2" t="s">
        <v>20</v>
      </c>
      <c r="B23" s="44">
        <v>94.53</v>
      </c>
      <c r="C23" s="44">
        <v>97.55</v>
      </c>
      <c r="D23" s="159">
        <v>0</v>
      </c>
      <c r="E23" s="44">
        <v>192.08</v>
      </c>
      <c r="F23" s="16">
        <v>0.49209999999999998</v>
      </c>
      <c r="G23" s="16">
        <v>0.50790000000000002</v>
      </c>
      <c r="H23" s="16">
        <v>0</v>
      </c>
      <c r="J23" s="22"/>
      <c r="K23" s="18"/>
      <c r="L23" s="18"/>
      <c r="M23" s="18"/>
    </row>
    <row r="24" spans="1:13" x14ac:dyDescent="0.3">
      <c r="A24" s="2" t="s">
        <v>21</v>
      </c>
      <c r="B24" s="44">
        <v>2835.48</v>
      </c>
      <c r="C24" s="44">
        <v>3629.17</v>
      </c>
      <c r="D24" s="159">
        <v>3</v>
      </c>
      <c r="E24" s="44">
        <v>6467.65</v>
      </c>
      <c r="F24" s="16">
        <v>0.43840000000000001</v>
      </c>
      <c r="G24" s="16">
        <v>0.56110000000000004</v>
      </c>
      <c r="H24" s="16">
        <v>5.0000000000000001E-4</v>
      </c>
      <c r="J24" s="22"/>
      <c r="K24" s="22"/>
      <c r="L24" s="22"/>
      <c r="M24" s="22"/>
    </row>
    <row r="25" spans="1:13" x14ac:dyDescent="0.3">
      <c r="A25" s="2" t="s">
        <v>14</v>
      </c>
      <c r="B25" s="44">
        <v>792.55</v>
      </c>
      <c r="C25" s="44">
        <v>2812.87</v>
      </c>
      <c r="D25" s="159">
        <v>2</v>
      </c>
      <c r="E25" s="44">
        <v>3607.42</v>
      </c>
      <c r="F25" s="16">
        <v>0.21970000000000001</v>
      </c>
      <c r="G25" s="16">
        <v>0.77969999999999995</v>
      </c>
      <c r="H25" s="16">
        <v>5.9999999999999995E-4</v>
      </c>
      <c r="J25" s="22"/>
      <c r="K25" s="18"/>
      <c r="L25" s="22"/>
      <c r="M25" s="22"/>
    </row>
    <row r="26" spans="1:13" x14ac:dyDescent="0.3">
      <c r="A26" s="2" t="s">
        <v>15</v>
      </c>
      <c r="B26" s="17">
        <v>71631.210000000006</v>
      </c>
      <c r="C26" s="17">
        <v>27467.9</v>
      </c>
      <c r="D26" s="17">
        <v>380.57</v>
      </c>
      <c r="E26" s="17">
        <v>99479.679999999993</v>
      </c>
      <c r="F26" s="16">
        <v>0.72009999999999996</v>
      </c>
      <c r="G26" s="16">
        <v>0.27610000000000001</v>
      </c>
      <c r="H26" s="16">
        <v>3.8E-3</v>
      </c>
      <c r="J26" s="22"/>
      <c r="K26" s="22"/>
      <c r="L26" s="22"/>
      <c r="M26" s="22"/>
    </row>
    <row r="27" spans="1:13" x14ac:dyDescent="0.3">
      <c r="A27" s="2" t="s">
        <v>17</v>
      </c>
      <c r="B27" s="44">
        <v>5787.15</v>
      </c>
      <c r="C27" s="44">
        <v>10719.24</v>
      </c>
      <c r="D27" s="159">
        <v>0</v>
      </c>
      <c r="E27" s="17">
        <v>16506.39</v>
      </c>
      <c r="F27" s="149">
        <v>0.35060000000000002</v>
      </c>
      <c r="G27" s="149">
        <v>0.64939999999999998</v>
      </c>
      <c r="H27" s="149">
        <v>0</v>
      </c>
      <c r="J27" s="22"/>
      <c r="K27" s="22"/>
      <c r="L27" s="22"/>
      <c r="M27" s="22"/>
    </row>
    <row r="28" spans="1:13" x14ac:dyDescent="0.3">
      <c r="A28" s="2" t="s">
        <v>19</v>
      </c>
      <c r="B28" s="44">
        <v>642.46</v>
      </c>
      <c r="C28" s="44">
        <v>507.64</v>
      </c>
      <c r="D28" s="159">
        <v>3</v>
      </c>
      <c r="E28" s="44">
        <v>1153.0999999999999</v>
      </c>
      <c r="F28" s="149">
        <v>0.55720000000000003</v>
      </c>
      <c r="G28" s="149">
        <v>0.44019999999999998</v>
      </c>
      <c r="H28" s="149">
        <v>2.5999999999999999E-3</v>
      </c>
      <c r="J28" s="22"/>
      <c r="K28" s="18"/>
      <c r="L28" s="18"/>
      <c r="M28" s="22"/>
    </row>
    <row r="29" spans="1:13" x14ac:dyDescent="0.3">
      <c r="A29" s="2" t="s">
        <v>22</v>
      </c>
      <c r="B29" s="44">
        <v>2564.02</v>
      </c>
      <c r="C29" s="44">
        <v>1651.14</v>
      </c>
      <c r="D29" s="159">
        <v>4.5</v>
      </c>
      <c r="E29" s="44">
        <v>4219.66</v>
      </c>
      <c r="F29" s="16">
        <v>0.60760000000000003</v>
      </c>
      <c r="G29" s="16">
        <v>0.39129999999999998</v>
      </c>
      <c r="H29" s="16">
        <v>1.1000000000000001E-3</v>
      </c>
      <c r="J29" s="22"/>
      <c r="K29" s="22"/>
      <c r="L29" s="22"/>
      <c r="M29" s="22"/>
    </row>
    <row r="30" spans="1:13" x14ac:dyDescent="0.3">
      <c r="A30" s="8" t="s">
        <v>102</v>
      </c>
      <c r="B30" s="23">
        <f>SUM(B4:B29)</f>
        <v>160981.99</v>
      </c>
      <c r="C30" s="23">
        <f>SUM(C4:C29)</f>
        <v>78187.98</v>
      </c>
      <c r="D30" s="23">
        <f>SUM(D4:D29)</f>
        <v>567.23</v>
      </c>
      <c r="E30" s="23">
        <f>SUM(E4:E29)</f>
        <v>239737.2</v>
      </c>
      <c r="F30" s="24">
        <v>0.67149999999999999</v>
      </c>
      <c r="G30" s="24">
        <v>0.3261</v>
      </c>
      <c r="H30" s="24">
        <v>2.3999999999999998E-3</v>
      </c>
      <c r="J30" s="156"/>
      <c r="K30" s="22"/>
      <c r="L30" s="22"/>
      <c r="M30" s="22"/>
    </row>
    <row r="31" spans="1:13" x14ac:dyDescent="0.3">
      <c r="A31" s="6"/>
    </row>
    <row r="32" spans="1:13" x14ac:dyDescent="0.3">
      <c r="A32" s="5"/>
      <c r="B32" s="219" t="s">
        <v>33</v>
      </c>
      <c r="C32" s="219"/>
      <c r="D32" s="219"/>
      <c r="E32" s="219"/>
      <c r="F32" s="220" t="s">
        <v>34</v>
      </c>
      <c r="G32" s="220"/>
      <c r="H32" s="220"/>
    </row>
    <row r="33" spans="1:13" x14ac:dyDescent="0.3">
      <c r="A33" s="3" t="s">
        <v>23</v>
      </c>
      <c r="B33" s="145" t="s">
        <v>163</v>
      </c>
      <c r="C33" s="145" t="s">
        <v>162</v>
      </c>
      <c r="D33" s="150" t="s">
        <v>153</v>
      </c>
      <c r="E33" s="144" t="s">
        <v>4</v>
      </c>
      <c r="F33" s="145" t="s">
        <v>163</v>
      </c>
      <c r="G33" s="145" t="s">
        <v>162</v>
      </c>
      <c r="H33" s="151" t="s">
        <v>153</v>
      </c>
    </row>
    <row r="34" spans="1:13" x14ac:dyDescent="0.3">
      <c r="A34" s="2" t="s">
        <v>24</v>
      </c>
      <c r="B34" s="17">
        <v>438.66</v>
      </c>
      <c r="C34" s="17">
        <v>126.99</v>
      </c>
      <c r="D34" s="159" t="s">
        <v>175</v>
      </c>
      <c r="E34" s="17">
        <f>SUM(B34:D34)</f>
        <v>565.65</v>
      </c>
      <c r="F34" s="16">
        <v>0.77549999999999997</v>
      </c>
      <c r="G34" s="16">
        <v>0.22450000000000001</v>
      </c>
      <c r="H34" s="159" t="s">
        <v>175</v>
      </c>
      <c r="J34" s="18"/>
      <c r="K34" s="18"/>
    </row>
    <row r="35" spans="1:13" x14ac:dyDescent="0.3">
      <c r="A35" s="2" t="s">
        <v>25</v>
      </c>
      <c r="B35" s="17">
        <v>81.209999999999994</v>
      </c>
      <c r="C35" s="17">
        <v>37.299999999999997</v>
      </c>
      <c r="D35" s="159" t="s">
        <v>175</v>
      </c>
      <c r="E35" s="17">
        <f t="shared" ref="E35:E43" si="0">SUM(B35:D35)</f>
        <v>118.50999999999999</v>
      </c>
      <c r="F35" s="16">
        <v>0.68530000000000002</v>
      </c>
      <c r="G35" s="16">
        <v>0.31469999999999998</v>
      </c>
      <c r="H35" s="159" t="s">
        <v>175</v>
      </c>
      <c r="J35" s="18"/>
      <c r="K35" s="18"/>
    </row>
    <row r="36" spans="1:13" x14ac:dyDescent="0.3">
      <c r="A36" s="2" t="s">
        <v>26</v>
      </c>
      <c r="B36" s="17">
        <v>158.91999999999999</v>
      </c>
      <c r="C36" s="17">
        <v>107.25</v>
      </c>
      <c r="D36" s="159" t="s">
        <v>175</v>
      </c>
      <c r="E36" s="17">
        <f t="shared" si="0"/>
        <v>266.16999999999996</v>
      </c>
      <c r="F36" s="16">
        <v>0.59709999999999996</v>
      </c>
      <c r="G36" s="16">
        <v>0.40289999999999998</v>
      </c>
      <c r="H36" s="159" t="s">
        <v>175</v>
      </c>
      <c r="J36" s="18"/>
      <c r="K36" s="18"/>
    </row>
    <row r="37" spans="1:13" x14ac:dyDescent="0.3">
      <c r="A37" s="2" t="s">
        <v>27</v>
      </c>
      <c r="B37" s="17">
        <v>49.33</v>
      </c>
      <c r="C37" s="17">
        <v>14.29</v>
      </c>
      <c r="D37" s="159" t="s">
        <v>175</v>
      </c>
      <c r="E37" s="17">
        <f t="shared" si="0"/>
        <v>63.62</v>
      </c>
      <c r="F37" s="16">
        <v>0.77539999999999998</v>
      </c>
      <c r="G37" s="16">
        <v>0.22459999999999999</v>
      </c>
      <c r="H37" s="159" t="s">
        <v>175</v>
      </c>
      <c r="J37" s="18"/>
      <c r="K37" s="18"/>
    </row>
    <row r="38" spans="1:13" x14ac:dyDescent="0.3">
      <c r="A38" s="2" t="s">
        <v>32</v>
      </c>
      <c r="B38" s="17">
        <v>34.299999999999997</v>
      </c>
      <c r="C38" s="17">
        <v>9.8000000000000007</v>
      </c>
      <c r="D38" s="159" t="s">
        <v>175</v>
      </c>
      <c r="E38" s="17">
        <f t="shared" si="0"/>
        <v>44.099999999999994</v>
      </c>
      <c r="F38" s="16">
        <v>0.77780000000000005</v>
      </c>
      <c r="G38" s="16">
        <v>0.22220000000000001</v>
      </c>
      <c r="H38" s="159" t="s">
        <v>175</v>
      </c>
      <c r="J38" s="18"/>
      <c r="K38" s="18"/>
    </row>
    <row r="39" spans="1:13" x14ac:dyDescent="0.3">
      <c r="A39" s="2" t="s">
        <v>28</v>
      </c>
      <c r="B39" s="17">
        <v>168.04</v>
      </c>
      <c r="C39" s="17">
        <v>98.79</v>
      </c>
      <c r="D39" s="159" t="s">
        <v>175</v>
      </c>
      <c r="E39" s="17">
        <f t="shared" si="0"/>
        <v>266.83</v>
      </c>
      <c r="F39" s="16">
        <v>0.62980000000000003</v>
      </c>
      <c r="G39" s="16">
        <v>0.37019999999999997</v>
      </c>
      <c r="H39" s="159" t="s">
        <v>175</v>
      </c>
      <c r="J39" s="18"/>
      <c r="K39" s="18"/>
    </row>
    <row r="40" spans="1:13" x14ac:dyDescent="0.3">
      <c r="A40" s="2" t="s">
        <v>148</v>
      </c>
      <c r="B40" s="17">
        <v>124.52</v>
      </c>
      <c r="C40" s="17">
        <v>191.32</v>
      </c>
      <c r="D40" s="159" t="s">
        <v>175</v>
      </c>
      <c r="E40" s="17">
        <f t="shared" si="0"/>
        <v>315.83999999999997</v>
      </c>
      <c r="F40" s="16">
        <v>0.39429999999999998</v>
      </c>
      <c r="G40" s="16">
        <v>0.60570000000000002</v>
      </c>
      <c r="H40" s="159" t="s">
        <v>175</v>
      </c>
      <c r="J40" s="18"/>
      <c r="K40" s="18"/>
    </row>
    <row r="41" spans="1:13" x14ac:dyDescent="0.3">
      <c r="A41" s="2" t="s">
        <v>29</v>
      </c>
      <c r="B41" s="17">
        <v>188.54</v>
      </c>
      <c r="C41" s="17">
        <v>76.69</v>
      </c>
      <c r="D41" s="159" t="s">
        <v>175</v>
      </c>
      <c r="E41" s="17">
        <f t="shared" si="0"/>
        <v>265.23</v>
      </c>
      <c r="F41" s="16">
        <v>0.71089999999999998</v>
      </c>
      <c r="G41" s="16">
        <v>0.28910000000000002</v>
      </c>
      <c r="H41" s="159" t="s">
        <v>175</v>
      </c>
      <c r="J41" s="18"/>
      <c r="K41" s="18"/>
    </row>
    <row r="42" spans="1:13" x14ac:dyDescent="0.3">
      <c r="A42" s="2" t="s">
        <v>30</v>
      </c>
      <c r="B42" s="17">
        <v>69.22</v>
      </c>
      <c r="C42" s="17">
        <v>45.5</v>
      </c>
      <c r="D42" s="159" t="s">
        <v>175</v>
      </c>
      <c r="E42" s="17">
        <f t="shared" si="0"/>
        <v>114.72</v>
      </c>
      <c r="F42" s="16">
        <v>0.60340000000000005</v>
      </c>
      <c r="G42" s="16">
        <v>0.39660000000000001</v>
      </c>
      <c r="H42" s="159" t="s">
        <v>175</v>
      </c>
      <c r="J42" s="18"/>
      <c r="K42" s="18"/>
      <c r="L42" s="22"/>
    </row>
    <row r="43" spans="1:13" x14ac:dyDescent="0.3">
      <c r="A43" s="195" t="s">
        <v>214</v>
      </c>
      <c r="B43" s="17">
        <v>9</v>
      </c>
      <c r="C43" s="17">
        <v>2</v>
      </c>
      <c r="D43" s="159" t="s">
        <v>175</v>
      </c>
      <c r="E43" s="17">
        <f t="shared" si="0"/>
        <v>11</v>
      </c>
      <c r="F43" s="16">
        <v>0.81820000000000004</v>
      </c>
      <c r="G43" s="16">
        <v>0.18179999999999999</v>
      </c>
      <c r="H43" s="159"/>
      <c r="J43" s="18"/>
      <c r="K43" s="18"/>
      <c r="L43" s="22"/>
    </row>
    <row r="44" spans="1:13" x14ac:dyDescent="0.3">
      <c r="A44" s="8" t="s">
        <v>104</v>
      </c>
      <c r="B44" s="49">
        <f>SUM(B34:B43)</f>
        <v>1321.74</v>
      </c>
      <c r="C44" s="49">
        <f>SUM(C34:C43)</f>
        <v>709.93000000000006</v>
      </c>
      <c r="D44" s="160" t="s">
        <v>175</v>
      </c>
      <c r="E44" s="49">
        <f>SUM(E34:E43)</f>
        <v>2031.6699999999998</v>
      </c>
      <c r="F44" s="24">
        <v>0.64970000000000006</v>
      </c>
      <c r="G44" s="24">
        <v>0.3503</v>
      </c>
      <c r="H44" s="160" t="s">
        <v>175</v>
      </c>
      <c r="J44" s="18"/>
      <c r="K44" s="18"/>
      <c r="M44" s="22"/>
    </row>
    <row r="45" spans="1:13" x14ac:dyDescent="0.3">
      <c r="A45" s="9" t="s">
        <v>103</v>
      </c>
      <c r="B45" s="23">
        <f>B44+B30</f>
        <v>162303.72999999998</v>
      </c>
      <c r="C45" s="23">
        <f t="shared" ref="C45:E45" si="1">C44+C30</f>
        <v>78897.909999999989</v>
      </c>
      <c r="D45" s="23">
        <v>567.23</v>
      </c>
      <c r="E45" s="23">
        <f t="shared" si="1"/>
        <v>241768.87000000002</v>
      </c>
      <c r="F45" s="24">
        <f t="shared" ref="F45" si="2">B45/E45</f>
        <v>0.67131773416486562</v>
      </c>
      <c r="G45" s="24">
        <f t="shared" ref="G45" si="3">C45/E45</f>
        <v>0.32633609943248681</v>
      </c>
      <c r="H45" s="24">
        <f>D45/E45</f>
        <v>2.3461664026472886E-3</v>
      </c>
    </row>
    <row r="46" spans="1:13" x14ac:dyDescent="0.3">
      <c r="A46" s="10"/>
      <c r="J46" s="22"/>
    </row>
    <row r="47" spans="1:13" x14ac:dyDescent="0.3">
      <c r="A47" s="27"/>
    </row>
    <row r="48" spans="1:13" x14ac:dyDescent="0.3">
      <c r="A48" s="1" t="s">
        <v>132</v>
      </c>
    </row>
    <row r="49" spans="1:13" x14ac:dyDescent="0.3">
      <c r="B49" s="219" t="s">
        <v>36</v>
      </c>
      <c r="C49" s="219"/>
      <c r="D49" s="219"/>
      <c r="E49" s="219"/>
      <c r="F49" s="220" t="s">
        <v>34</v>
      </c>
      <c r="G49" s="220"/>
      <c r="H49" s="220"/>
    </row>
    <row r="50" spans="1:13" x14ac:dyDescent="0.3">
      <c r="A50" s="3" t="s">
        <v>35</v>
      </c>
      <c r="B50" s="145" t="s">
        <v>163</v>
      </c>
      <c r="C50" s="145" t="s">
        <v>162</v>
      </c>
      <c r="D50" s="144" t="s">
        <v>153</v>
      </c>
      <c r="E50" s="144" t="s">
        <v>4</v>
      </c>
      <c r="F50" s="145" t="s">
        <v>163</v>
      </c>
      <c r="G50" s="145" t="s">
        <v>162</v>
      </c>
      <c r="H50" s="143" t="s">
        <v>153</v>
      </c>
    </row>
    <row r="51" spans="1:13" x14ac:dyDescent="0.3">
      <c r="A51" s="2" t="s">
        <v>5</v>
      </c>
      <c r="B51" s="47">
        <v>934</v>
      </c>
      <c r="C51" s="47">
        <v>1198</v>
      </c>
      <c r="D51" s="189">
        <v>0</v>
      </c>
      <c r="E51" s="47">
        <v>2132</v>
      </c>
      <c r="F51" s="16">
        <v>0.43809999999999999</v>
      </c>
      <c r="G51" s="16">
        <v>0.56189999999999996</v>
      </c>
      <c r="H51" s="16">
        <v>0</v>
      </c>
      <c r="J51" s="18"/>
      <c r="K51" s="26"/>
      <c r="L51" s="18"/>
      <c r="M51" s="26"/>
    </row>
    <row r="52" spans="1:13" x14ac:dyDescent="0.3">
      <c r="A52" s="2" t="s">
        <v>159</v>
      </c>
      <c r="B52" s="47">
        <v>4151</v>
      </c>
      <c r="C52" s="47">
        <v>1343</v>
      </c>
      <c r="D52" s="189">
        <v>8</v>
      </c>
      <c r="E52" s="47">
        <v>5502</v>
      </c>
      <c r="F52" s="16">
        <v>0.75449999999999995</v>
      </c>
      <c r="G52" s="16">
        <v>0.24410000000000001</v>
      </c>
      <c r="H52" s="16">
        <v>1.5E-3</v>
      </c>
      <c r="J52" s="26"/>
      <c r="K52" s="26"/>
      <c r="L52" s="18"/>
      <c r="M52" s="26"/>
    </row>
    <row r="53" spans="1:13" x14ac:dyDescent="0.3">
      <c r="A53" s="152" t="s">
        <v>154</v>
      </c>
      <c r="B53" s="47">
        <v>2392</v>
      </c>
      <c r="C53" s="47">
        <v>1168</v>
      </c>
      <c r="D53" s="189">
        <v>4</v>
      </c>
      <c r="E53" s="47">
        <v>3564</v>
      </c>
      <c r="F53" s="16">
        <v>0.67120000000000002</v>
      </c>
      <c r="G53" s="16">
        <v>0.32769999999999999</v>
      </c>
      <c r="H53" s="16">
        <v>1.1000000000000001E-3</v>
      </c>
      <c r="J53" s="26"/>
      <c r="K53" s="26"/>
      <c r="L53" s="18"/>
      <c r="M53" s="26"/>
    </row>
    <row r="54" spans="1:13" x14ac:dyDescent="0.3">
      <c r="A54" s="2" t="s">
        <v>6</v>
      </c>
      <c r="B54" s="20">
        <v>73788</v>
      </c>
      <c r="C54" s="20">
        <v>20025</v>
      </c>
      <c r="D54" s="189">
        <v>162</v>
      </c>
      <c r="E54" s="20">
        <v>93975</v>
      </c>
      <c r="F54" s="16">
        <v>0.78520000000000001</v>
      </c>
      <c r="G54" s="16">
        <v>0.21310000000000001</v>
      </c>
      <c r="H54" s="16">
        <v>1.6999999999999999E-3</v>
      </c>
      <c r="J54" s="26"/>
      <c r="K54" s="26"/>
      <c r="L54" s="18"/>
      <c r="M54" s="26"/>
    </row>
    <row r="55" spans="1:13" x14ac:dyDescent="0.3">
      <c r="A55" s="2" t="s">
        <v>7</v>
      </c>
      <c r="B55" s="47">
        <v>422</v>
      </c>
      <c r="C55" s="47">
        <v>174</v>
      </c>
      <c r="D55" s="189">
        <v>3</v>
      </c>
      <c r="E55" s="47">
        <v>599</v>
      </c>
      <c r="F55" s="16">
        <v>0.70450000000000002</v>
      </c>
      <c r="G55" s="16">
        <v>0.29049999999999998</v>
      </c>
      <c r="H55" s="16">
        <v>5.0000000000000001E-3</v>
      </c>
      <c r="J55" s="18"/>
      <c r="K55" s="18"/>
      <c r="L55" s="18"/>
    </row>
    <row r="56" spans="1:13" x14ac:dyDescent="0.3">
      <c r="A56" s="2" t="s">
        <v>155</v>
      </c>
      <c r="B56" s="47">
        <v>851</v>
      </c>
      <c r="C56" s="47">
        <v>1287</v>
      </c>
      <c r="D56" s="189">
        <v>2</v>
      </c>
      <c r="E56" s="47">
        <v>2140</v>
      </c>
      <c r="F56" s="16">
        <v>0.3977</v>
      </c>
      <c r="G56" s="16">
        <v>0.60140000000000005</v>
      </c>
      <c r="H56" s="16">
        <v>8.9999999999999998E-4</v>
      </c>
      <c r="J56" s="18"/>
      <c r="K56" s="26"/>
      <c r="L56" s="18"/>
      <c r="M56" s="26"/>
    </row>
    <row r="57" spans="1:13" x14ac:dyDescent="0.3">
      <c r="A57" s="2" t="s">
        <v>8</v>
      </c>
      <c r="B57" s="47">
        <v>1445</v>
      </c>
      <c r="C57" s="47">
        <v>1443</v>
      </c>
      <c r="D57" s="189">
        <v>7</v>
      </c>
      <c r="E57" s="47">
        <v>2895</v>
      </c>
      <c r="F57" s="16">
        <v>0.49909999999999999</v>
      </c>
      <c r="G57" s="16">
        <v>0.49840000000000001</v>
      </c>
      <c r="H57" s="16">
        <v>2.3999999999999998E-3</v>
      </c>
      <c r="J57" s="26"/>
      <c r="K57" s="26"/>
      <c r="L57" s="18"/>
      <c r="M57" s="26"/>
    </row>
    <row r="58" spans="1:13" x14ac:dyDescent="0.3">
      <c r="A58" s="2" t="s">
        <v>9</v>
      </c>
      <c r="B58" s="47">
        <v>2691</v>
      </c>
      <c r="C58" s="47">
        <v>1147</v>
      </c>
      <c r="D58" s="189">
        <v>3</v>
      </c>
      <c r="E58" s="47">
        <v>3841</v>
      </c>
      <c r="F58" s="16">
        <v>0.7006</v>
      </c>
      <c r="G58" s="16">
        <v>0.29859999999999998</v>
      </c>
      <c r="H58" s="16">
        <v>8.0000000000000004E-4</v>
      </c>
      <c r="J58" s="26"/>
      <c r="K58" s="26"/>
      <c r="L58" s="18"/>
      <c r="M58" s="26"/>
    </row>
    <row r="59" spans="1:13" x14ac:dyDescent="0.3">
      <c r="A59" s="2" t="s">
        <v>158</v>
      </c>
      <c r="B59" s="47">
        <v>320</v>
      </c>
      <c r="C59" s="47">
        <v>268</v>
      </c>
      <c r="D59" s="189">
        <v>1</v>
      </c>
      <c r="E59" s="47">
        <v>589</v>
      </c>
      <c r="F59" s="16">
        <v>0.54330000000000001</v>
      </c>
      <c r="G59" s="16">
        <v>0.45500000000000002</v>
      </c>
      <c r="H59" s="16">
        <v>1.6999999999999999E-3</v>
      </c>
      <c r="J59" s="18"/>
      <c r="K59" s="18"/>
      <c r="L59" s="18"/>
    </row>
    <row r="60" spans="1:13" x14ac:dyDescent="0.3">
      <c r="A60" s="2" t="s">
        <v>156</v>
      </c>
      <c r="B60" s="47">
        <v>834</v>
      </c>
      <c r="C60" s="47">
        <v>616</v>
      </c>
      <c r="D60" s="189">
        <v>0</v>
      </c>
      <c r="E60" s="47">
        <v>1450</v>
      </c>
      <c r="F60" s="16">
        <v>0.57520000000000004</v>
      </c>
      <c r="G60" s="16">
        <v>0.42480000000000001</v>
      </c>
      <c r="H60" s="16">
        <v>0</v>
      </c>
      <c r="J60" s="18"/>
      <c r="K60" s="18"/>
      <c r="L60" s="18"/>
      <c r="M60" s="26"/>
    </row>
    <row r="61" spans="1:13" ht="28" x14ac:dyDescent="0.3">
      <c r="A61" s="153" t="s">
        <v>160</v>
      </c>
      <c r="B61" s="47">
        <v>1335</v>
      </c>
      <c r="C61" s="47">
        <v>660</v>
      </c>
      <c r="D61" s="189">
        <v>2</v>
      </c>
      <c r="E61" s="47">
        <v>1997</v>
      </c>
      <c r="F61" s="16">
        <v>0.66849999999999998</v>
      </c>
      <c r="G61" s="16">
        <v>0.33050000000000002</v>
      </c>
      <c r="H61" s="16">
        <v>1E-3</v>
      </c>
      <c r="J61" s="26"/>
      <c r="K61" s="18"/>
      <c r="L61" s="18"/>
      <c r="M61" s="26"/>
    </row>
    <row r="62" spans="1:13" ht="28" x14ac:dyDescent="0.3">
      <c r="A62" s="153" t="s">
        <v>157</v>
      </c>
      <c r="B62" s="47">
        <v>619</v>
      </c>
      <c r="C62" s="47">
        <v>348</v>
      </c>
      <c r="D62" s="189">
        <v>1</v>
      </c>
      <c r="E62" s="47">
        <v>968</v>
      </c>
      <c r="F62" s="16">
        <v>0.63949999999999996</v>
      </c>
      <c r="G62" s="16">
        <v>0.35949999999999999</v>
      </c>
      <c r="H62" s="16">
        <v>1E-3</v>
      </c>
      <c r="J62" s="18"/>
      <c r="K62" s="18"/>
      <c r="L62" s="18"/>
    </row>
    <row r="63" spans="1:13" x14ac:dyDescent="0.3">
      <c r="A63" s="2" t="s">
        <v>10</v>
      </c>
      <c r="B63" s="47">
        <v>317</v>
      </c>
      <c r="C63" s="47">
        <v>120</v>
      </c>
      <c r="D63" s="189">
        <v>2</v>
      </c>
      <c r="E63" s="47">
        <v>439</v>
      </c>
      <c r="F63" s="16">
        <v>0.71950000000000003</v>
      </c>
      <c r="G63" s="16">
        <v>0.27600000000000002</v>
      </c>
      <c r="H63" s="16">
        <v>4.4999999999999997E-3</v>
      </c>
      <c r="J63" s="18"/>
      <c r="K63" s="18"/>
      <c r="L63" s="18"/>
    </row>
    <row r="64" spans="1:13" x14ac:dyDescent="0.3">
      <c r="A64" s="153" t="s">
        <v>161</v>
      </c>
      <c r="B64" s="47">
        <v>284</v>
      </c>
      <c r="C64" s="47">
        <v>166</v>
      </c>
      <c r="D64" s="189">
        <v>0</v>
      </c>
      <c r="E64" s="47">
        <v>450</v>
      </c>
      <c r="F64" s="16">
        <v>0.63109999999999999</v>
      </c>
      <c r="G64" s="16">
        <v>0.36890000000000001</v>
      </c>
      <c r="H64" s="16">
        <v>0</v>
      </c>
      <c r="J64" s="18"/>
      <c r="K64" s="18"/>
      <c r="L64" s="18"/>
    </row>
    <row r="65" spans="1:13" x14ac:dyDescent="0.3">
      <c r="A65" s="2" t="s">
        <v>11</v>
      </c>
      <c r="B65" s="47">
        <v>4926</v>
      </c>
      <c r="C65" s="47">
        <v>4484</v>
      </c>
      <c r="D65" s="189">
        <v>2</v>
      </c>
      <c r="E65" s="47">
        <v>9412</v>
      </c>
      <c r="F65" s="16">
        <v>0.52339999999999998</v>
      </c>
      <c r="G65" s="16">
        <v>0.47639999999999999</v>
      </c>
      <c r="H65" s="16">
        <v>2.0000000000000001E-4</v>
      </c>
      <c r="J65" s="26"/>
      <c r="K65" s="26"/>
      <c r="L65" s="18"/>
      <c r="M65" s="26"/>
    </row>
    <row r="66" spans="1:13" x14ac:dyDescent="0.3">
      <c r="A66" s="2" t="s">
        <v>12</v>
      </c>
      <c r="B66" s="47">
        <v>35</v>
      </c>
      <c r="C66" s="47">
        <v>31</v>
      </c>
      <c r="D66" s="189">
        <v>0</v>
      </c>
      <c r="E66" s="47">
        <v>66</v>
      </c>
      <c r="F66" s="16">
        <v>0.53029999999999999</v>
      </c>
      <c r="G66" s="16">
        <v>0.46970000000000001</v>
      </c>
      <c r="H66" s="16">
        <v>0</v>
      </c>
      <c r="J66" s="18"/>
      <c r="K66" s="18"/>
      <c r="L66" s="18"/>
    </row>
    <row r="67" spans="1:13" x14ac:dyDescent="0.3">
      <c r="A67" s="2" t="s">
        <v>13</v>
      </c>
      <c r="B67" s="47">
        <v>15</v>
      </c>
      <c r="C67" s="47">
        <v>4</v>
      </c>
      <c r="D67" s="189">
        <v>0</v>
      </c>
      <c r="E67" s="47">
        <v>19</v>
      </c>
      <c r="F67" s="16">
        <v>0.78949999999999998</v>
      </c>
      <c r="G67" s="16">
        <v>0.21049999999999999</v>
      </c>
      <c r="H67" s="16">
        <v>0</v>
      </c>
      <c r="J67" s="18"/>
      <c r="K67" s="18"/>
      <c r="L67" s="18"/>
    </row>
    <row r="68" spans="1:13" x14ac:dyDescent="0.3">
      <c r="A68" s="2" t="s">
        <v>16</v>
      </c>
      <c r="B68" s="47">
        <v>51</v>
      </c>
      <c r="C68" s="47">
        <v>16</v>
      </c>
      <c r="D68" s="189">
        <v>0</v>
      </c>
      <c r="E68" s="47">
        <v>67</v>
      </c>
      <c r="F68" s="16">
        <v>0.76119999999999999</v>
      </c>
      <c r="G68" s="16">
        <v>0.23880000000000001</v>
      </c>
      <c r="H68" s="16">
        <v>0</v>
      </c>
      <c r="J68" s="18"/>
      <c r="K68" s="18"/>
      <c r="L68" s="18"/>
    </row>
    <row r="69" spans="1:13" x14ac:dyDescent="0.3">
      <c r="A69" s="2" t="s">
        <v>18</v>
      </c>
      <c r="B69" s="47">
        <v>451</v>
      </c>
      <c r="C69" s="47">
        <v>149</v>
      </c>
      <c r="D69" s="189">
        <v>1</v>
      </c>
      <c r="E69" s="47">
        <v>601</v>
      </c>
      <c r="F69" s="16">
        <v>0.75039999999999996</v>
      </c>
      <c r="G69" s="16">
        <v>0.24790000000000001</v>
      </c>
      <c r="H69" s="16">
        <v>1.6999999999999999E-3</v>
      </c>
      <c r="J69" s="18"/>
      <c r="K69" s="18"/>
      <c r="L69" s="18"/>
    </row>
    <row r="70" spans="1:13" x14ac:dyDescent="0.3">
      <c r="A70" s="2" t="s">
        <v>20</v>
      </c>
      <c r="B70" s="47">
        <v>104</v>
      </c>
      <c r="C70" s="47">
        <v>101</v>
      </c>
      <c r="D70" s="189">
        <v>0</v>
      </c>
      <c r="E70" s="47">
        <v>205</v>
      </c>
      <c r="F70" s="16">
        <v>0.50729999999999997</v>
      </c>
      <c r="G70" s="16">
        <v>0.49270000000000003</v>
      </c>
      <c r="H70" s="16">
        <v>0</v>
      </c>
      <c r="J70" s="18"/>
      <c r="K70" s="18"/>
      <c r="L70" s="18"/>
    </row>
    <row r="71" spans="1:13" x14ac:dyDescent="0.3">
      <c r="A71" s="2" t="s">
        <v>21</v>
      </c>
      <c r="B71" s="47">
        <v>3013</v>
      </c>
      <c r="C71" s="47">
        <v>3728</v>
      </c>
      <c r="D71" s="189">
        <v>3</v>
      </c>
      <c r="E71" s="47">
        <v>6744</v>
      </c>
      <c r="F71" s="16">
        <v>0.44679999999999997</v>
      </c>
      <c r="G71" s="16">
        <v>0.55279999999999996</v>
      </c>
      <c r="H71" s="16">
        <v>4.0000000000000002E-4</v>
      </c>
      <c r="J71" s="26"/>
      <c r="K71" s="26"/>
      <c r="L71" s="18"/>
      <c r="M71" s="26"/>
    </row>
    <row r="72" spans="1:13" x14ac:dyDescent="0.3">
      <c r="A72" s="2" t="s">
        <v>14</v>
      </c>
      <c r="B72" s="47">
        <v>1079</v>
      </c>
      <c r="C72" s="47">
        <v>4325</v>
      </c>
      <c r="D72" s="189">
        <v>2</v>
      </c>
      <c r="E72" s="47">
        <v>5406</v>
      </c>
      <c r="F72" s="16">
        <v>0.1996</v>
      </c>
      <c r="G72" s="16">
        <v>0.8</v>
      </c>
      <c r="H72" s="16">
        <v>4.0000000000000002E-4</v>
      </c>
      <c r="J72" s="26"/>
      <c r="K72" s="26"/>
      <c r="L72" s="18"/>
      <c r="M72" s="26"/>
    </row>
    <row r="73" spans="1:13" x14ac:dyDescent="0.3">
      <c r="A73" s="2" t="s">
        <v>15</v>
      </c>
      <c r="B73" s="20">
        <v>88658</v>
      </c>
      <c r="C73" s="20">
        <v>31130</v>
      </c>
      <c r="D73" s="47">
        <v>417</v>
      </c>
      <c r="E73" s="20">
        <v>120205</v>
      </c>
      <c r="F73" s="16">
        <v>0.73760000000000003</v>
      </c>
      <c r="G73" s="16">
        <v>0.25900000000000001</v>
      </c>
      <c r="H73" s="16">
        <v>3.5000000000000001E-3</v>
      </c>
      <c r="J73" s="26"/>
      <c r="K73" s="26"/>
      <c r="L73" s="18"/>
      <c r="M73" s="26"/>
    </row>
    <row r="74" spans="1:13" x14ac:dyDescent="0.3">
      <c r="A74" s="2" t="s">
        <v>17</v>
      </c>
      <c r="B74" s="47">
        <v>6171</v>
      </c>
      <c r="C74" s="20">
        <v>10802</v>
      </c>
      <c r="D74" s="189">
        <v>0</v>
      </c>
      <c r="E74" s="20">
        <v>16973</v>
      </c>
      <c r="F74" s="16">
        <v>0.36359999999999998</v>
      </c>
      <c r="G74" s="16">
        <v>0.63639999999999997</v>
      </c>
      <c r="H74" s="16">
        <v>0</v>
      </c>
      <c r="J74" s="26"/>
      <c r="K74" s="26"/>
      <c r="L74" s="18"/>
      <c r="M74" s="26"/>
    </row>
    <row r="75" spans="1:13" x14ac:dyDescent="0.3">
      <c r="A75" s="2" t="s">
        <v>19</v>
      </c>
      <c r="B75" s="47">
        <v>698</v>
      </c>
      <c r="C75" s="47">
        <v>522</v>
      </c>
      <c r="D75" s="189">
        <v>3</v>
      </c>
      <c r="E75" s="47">
        <v>1223</v>
      </c>
      <c r="F75" s="16">
        <v>0.57069999999999999</v>
      </c>
      <c r="G75" s="16">
        <v>0.42680000000000001</v>
      </c>
      <c r="H75" s="16">
        <v>2.5000000000000001E-3</v>
      </c>
      <c r="J75" s="18"/>
      <c r="K75" s="18"/>
      <c r="L75" s="18"/>
      <c r="M75" s="26"/>
    </row>
    <row r="76" spans="1:13" x14ac:dyDescent="0.3">
      <c r="A76" s="2" t="s">
        <v>22</v>
      </c>
      <c r="B76" s="47">
        <v>3097</v>
      </c>
      <c r="C76" s="47">
        <v>1854</v>
      </c>
      <c r="D76" s="189">
        <v>5</v>
      </c>
      <c r="E76" s="47">
        <v>4956</v>
      </c>
      <c r="F76" s="16">
        <v>0.62490000000000001</v>
      </c>
      <c r="G76" s="16">
        <v>0.37409999999999999</v>
      </c>
      <c r="H76" s="16">
        <v>1E-3</v>
      </c>
      <c r="J76" s="26"/>
      <c r="K76" s="26"/>
      <c r="L76" s="18"/>
      <c r="M76" s="26"/>
    </row>
    <row r="77" spans="1:13" x14ac:dyDescent="0.3">
      <c r="A77" s="8" t="s">
        <v>102</v>
      </c>
      <c r="B77" s="25">
        <f>SUM(B51:B76)</f>
        <v>198681</v>
      </c>
      <c r="C77" s="25">
        <f t="shared" ref="C77:E77" si="4">SUM(C51:C76)</f>
        <v>87109</v>
      </c>
      <c r="D77" s="25">
        <f t="shared" si="4"/>
        <v>628</v>
      </c>
      <c r="E77" s="25">
        <f t="shared" si="4"/>
        <v>286418</v>
      </c>
      <c r="F77" s="24">
        <v>0.69369999999999998</v>
      </c>
      <c r="G77" s="24">
        <v>0.30409999999999998</v>
      </c>
      <c r="H77" s="24">
        <v>2.2000000000000001E-3</v>
      </c>
      <c r="J77" s="26"/>
      <c r="K77" s="26"/>
      <c r="L77" s="18"/>
      <c r="M77" s="26"/>
    </row>
    <row r="78" spans="1:13" x14ac:dyDescent="0.3">
      <c r="A78" s="6"/>
      <c r="B78" s="26"/>
      <c r="C78" s="26"/>
      <c r="D78" s="26"/>
      <c r="E78" s="26"/>
    </row>
    <row r="79" spans="1:13" x14ac:dyDescent="0.3">
      <c r="A79" s="5"/>
      <c r="B79" s="219" t="s">
        <v>36</v>
      </c>
      <c r="C79" s="219"/>
      <c r="D79" s="219"/>
      <c r="E79" s="219"/>
      <c r="F79" s="220" t="s">
        <v>34</v>
      </c>
      <c r="G79" s="220"/>
      <c r="H79" s="220"/>
    </row>
    <row r="80" spans="1:13" x14ac:dyDescent="0.3">
      <c r="A80" s="3" t="s">
        <v>23</v>
      </c>
      <c r="B80" s="145" t="s">
        <v>163</v>
      </c>
      <c r="C80" s="145" t="s">
        <v>162</v>
      </c>
      <c r="D80" s="144" t="s">
        <v>153</v>
      </c>
      <c r="E80" s="144" t="s">
        <v>4</v>
      </c>
      <c r="F80" s="145" t="s">
        <v>163</v>
      </c>
      <c r="G80" s="145" t="s">
        <v>162</v>
      </c>
      <c r="H80" s="143" t="s">
        <v>153</v>
      </c>
    </row>
    <row r="81" spans="1:12" x14ac:dyDescent="0.3">
      <c r="A81" s="2" t="s">
        <v>24</v>
      </c>
      <c r="B81" s="20">
        <v>489</v>
      </c>
      <c r="C81" s="20">
        <v>132</v>
      </c>
      <c r="D81" s="159" t="s">
        <v>175</v>
      </c>
      <c r="E81" s="20">
        <v>621</v>
      </c>
      <c r="F81" s="16">
        <v>0.78739999999999999</v>
      </c>
      <c r="G81" s="16">
        <v>0.21260000000000001</v>
      </c>
      <c r="H81" s="159" t="s">
        <v>175</v>
      </c>
      <c r="J81" s="18"/>
      <c r="K81" s="18"/>
    </row>
    <row r="82" spans="1:12" x14ac:dyDescent="0.3">
      <c r="A82" s="2" t="s">
        <v>25</v>
      </c>
      <c r="B82" s="20">
        <v>85</v>
      </c>
      <c r="C82" s="20">
        <v>38</v>
      </c>
      <c r="D82" s="159" t="s">
        <v>175</v>
      </c>
      <c r="E82" s="20">
        <v>123</v>
      </c>
      <c r="F82" s="16">
        <v>0.69110000000000005</v>
      </c>
      <c r="G82" s="16">
        <v>0.30890000000000001</v>
      </c>
      <c r="H82" s="159" t="s">
        <v>175</v>
      </c>
      <c r="J82" s="18"/>
      <c r="K82" s="18"/>
    </row>
    <row r="83" spans="1:12" x14ac:dyDescent="0.3">
      <c r="A83" s="2" t="s">
        <v>26</v>
      </c>
      <c r="B83" s="20">
        <v>213</v>
      </c>
      <c r="C83" s="20">
        <v>135</v>
      </c>
      <c r="D83" s="159" t="s">
        <v>175</v>
      </c>
      <c r="E83" s="20">
        <v>348</v>
      </c>
      <c r="F83" s="16">
        <v>0.61209999999999998</v>
      </c>
      <c r="G83" s="16">
        <v>0.38790000000000002</v>
      </c>
      <c r="H83" s="159" t="s">
        <v>175</v>
      </c>
      <c r="J83" s="18"/>
      <c r="K83" s="18"/>
    </row>
    <row r="84" spans="1:12" x14ac:dyDescent="0.3">
      <c r="A84" s="2" t="s">
        <v>27</v>
      </c>
      <c r="B84" s="20">
        <v>56</v>
      </c>
      <c r="C84" s="20">
        <v>16</v>
      </c>
      <c r="D84" s="159" t="s">
        <v>175</v>
      </c>
      <c r="E84" s="20">
        <v>72</v>
      </c>
      <c r="F84" s="16">
        <v>0.77780000000000005</v>
      </c>
      <c r="G84" s="16">
        <v>0.22220000000000001</v>
      </c>
      <c r="H84" s="159" t="s">
        <v>175</v>
      </c>
      <c r="J84" s="18"/>
      <c r="K84" s="18"/>
    </row>
    <row r="85" spans="1:12" x14ac:dyDescent="0.3">
      <c r="A85" s="2" t="s">
        <v>32</v>
      </c>
      <c r="B85" s="20">
        <v>40</v>
      </c>
      <c r="C85" s="20">
        <v>10</v>
      </c>
      <c r="D85" s="159" t="s">
        <v>175</v>
      </c>
      <c r="E85" s="20">
        <v>50</v>
      </c>
      <c r="F85" s="16">
        <v>0.8</v>
      </c>
      <c r="G85" s="16">
        <v>0.2</v>
      </c>
      <c r="H85" s="159" t="s">
        <v>175</v>
      </c>
      <c r="J85" s="18"/>
      <c r="K85" s="18"/>
    </row>
    <row r="86" spans="1:12" x14ac:dyDescent="0.3">
      <c r="A86" s="2" t="s">
        <v>28</v>
      </c>
      <c r="B86" s="20">
        <v>242</v>
      </c>
      <c r="C86" s="20">
        <v>124</v>
      </c>
      <c r="D86" s="159" t="s">
        <v>175</v>
      </c>
      <c r="E86" s="20">
        <v>366</v>
      </c>
      <c r="F86" s="16">
        <v>0.66120000000000001</v>
      </c>
      <c r="G86" s="16">
        <v>0.33879999999999999</v>
      </c>
      <c r="H86" s="159" t="s">
        <v>175</v>
      </c>
      <c r="J86" s="18"/>
      <c r="K86" s="18"/>
    </row>
    <row r="87" spans="1:12" x14ac:dyDescent="0.3">
      <c r="A87" s="2" t="s">
        <v>148</v>
      </c>
      <c r="B87" s="20">
        <v>131</v>
      </c>
      <c r="C87" s="20">
        <v>195</v>
      </c>
      <c r="D87" s="159" t="s">
        <v>175</v>
      </c>
      <c r="E87" s="20">
        <v>326</v>
      </c>
      <c r="F87" s="16">
        <v>0.40179999999999999</v>
      </c>
      <c r="G87" s="16">
        <v>0.59819999999999995</v>
      </c>
      <c r="H87" s="159" t="s">
        <v>175</v>
      </c>
      <c r="J87" s="18"/>
      <c r="K87" s="18"/>
    </row>
    <row r="88" spans="1:12" x14ac:dyDescent="0.3">
      <c r="A88" s="2" t="s">
        <v>29</v>
      </c>
      <c r="B88" s="20">
        <v>236</v>
      </c>
      <c r="C88" s="20">
        <v>86</v>
      </c>
      <c r="D88" s="159" t="s">
        <v>175</v>
      </c>
      <c r="E88" s="20">
        <v>322</v>
      </c>
      <c r="F88" s="16">
        <v>0.7329</v>
      </c>
      <c r="G88" s="16">
        <v>0.2671</v>
      </c>
      <c r="H88" s="159" t="s">
        <v>175</v>
      </c>
      <c r="J88" s="18"/>
      <c r="K88" s="18"/>
    </row>
    <row r="89" spans="1:12" x14ac:dyDescent="0.3">
      <c r="A89" s="2" t="s">
        <v>30</v>
      </c>
      <c r="B89" s="20">
        <v>72</v>
      </c>
      <c r="C89" s="20">
        <v>46</v>
      </c>
      <c r="D89" s="159" t="s">
        <v>175</v>
      </c>
      <c r="E89" s="20">
        <v>118</v>
      </c>
      <c r="F89" s="16">
        <v>0.61019999999999996</v>
      </c>
      <c r="G89" s="16">
        <v>0.38979999999999998</v>
      </c>
      <c r="H89" s="159" t="s">
        <v>175</v>
      </c>
      <c r="J89" s="18"/>
      <c r="K89" s="18"/>
    </row>
    <row r="90" spans="1:12" x14ac:dyDescent="0.3">
      <c r="A90" s="195" t="s">
        <v>214</v>
      </c>
      <c r="B90" s="20">
        <v>9</v>
      </c>
      <c r="C90" s="20">
        <v>2</v>
      </c>
      <c r="D90" s="159" t="s">
        <v>175</v>
      </c>
      <c r="E90" s="20">
        <v>11</v>
      </c>
      <c r="F90" s="16">
        <v>0.81820000000000004</v>
      </c>
      <c r="G90" s="16">
        <v>0.18179999999999999</v>
      </c>
      <c r="H90" s="159" t="s">
        <v>175</v>
      </c>
      <c r="J90" s="18"/>
      <c r="K90" s="18"/>
    </row>
    <row r="91" spans="1:12" x14ac:dyDescent="0.3">
      <c r="A91" s="8" t="s">
        <v>104</v>
      </c>
      <c r="B91" s="50">
        <f>SUM(B81:B90)</f>
        <v>1573</v>
      </c>
      <c r="C91" s="50">
        <f>SUM(C81:C90)</f>
        <v>784</v>
      </c>
      <c r="D91" s="160" t="s">
        <v>175</v>
      </c>
      <c r="E91" s="50">
        <f>SUM(E81:E90)</f>
        <v>2357</v>
      </c>
      <c r="F91" s="24">
        <v>0.66669999999999996</v>
      </c>
      <c r="G91" s="24">
        <v>0.33329999999999999</v>
      </c>
      <c r="H91" s="160" t="s">
        <v>175</v>
      </c>
      <c r="J91" s="18"/>
      <c r="K91" s="18"/>
      <c r="L91" s="26"/>
    </row>
    <row r="92" spans="1:12" x14ac:dyDescent="0.3">
      <c r="A92" s="9" t="s">
        <v>103</v>
      </c>
      <c r="B92" s="25">
        <f>B77+B91</f>
        <v>200254</v>
      </c>
      <c r="C92" s="25">
        <f t="shared" ref="C92" si="5">C77+C91</f>
        <v>87893</v>
      </c>
      <c r="D92" s="25">
        <v>628</v>
      </c>
      <c r="E92" s="25">
        <f>E77+E91</f>
        <v>288775</v>
      </c>
      <c r="F92" s="24">
        <v>0.69479999999999997</v>
      </c>
      <c r="G92" s="24">
        <v>0.30359999999999998</v>
      </c>
      <c r="H92" s="24">
        <v>2.2000000000000001E-3</v>
      </c>
    </row>
    <row r="94" spans="1:12" ht="14.5" x14ac:dyDescent="0.35">
      <c r="A94"/>
      <c r="B94"/>
      <c r="C94"/>
      <c r="D94" s="90"/>
      <c r="E94"/>
      <c r="F94"/>
      <c r="G94"/>
      <c r="H94"/>
      <c r="I94"/>
    </row>
    <row r="95" spans="1:12" ht="14.5" x14ac:dyDescent="0.35">
      <c r="A95"/>
      <c r="B95"/>
      <c r="C95"/>
      <c r="D95" s="90"/>
      <c r="E95"/>
      <c r="F95"/>
      <c r="G95"/>
      <c r="H95"/>
      <c r="I95"/>
    </row>
    <row r="96" spans="1:12" ht="14.5" x14ac:dyDescent="0.35">
      <c r="A96"/>
      <c r="B96"/>
      <c r="C96"/>
      <c r="D96" s="90"/>
      <c r="E96"/>
      <c r="F96"/>
      <c r="G96"/>
      <c r="H96"/>
      <c r="I96"/>
    </row>
  </sheetData>
  <mergeCells count="8">
    <mergeCell ref="B2:E2"/>
    <mergeCell ref="B49:E49"/>
    <mergeCell ref="B79:E79"/>
    <mergeCell ref="B32:E32"/>
    <mergeCell ref="F2:H2"/>
    <mergeCell ref="F32:H32"/>
    <mergeCell ref="F49:H49"/>
    <mergeCell ref="F79:H79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D46"/>
  <sheetViews>
    <sheetView workbookViewId="0">
      <pane xSplit="1" topLeftCell="B1" activePane="topRight" state="frozen"/>
      <selection pane="topRight" activeCell="G23" sqref="G23"/>
    </sheetView>
  </sheetViews>
  <sheetFormatPr defaultColWidth="8.81640625" defaultRowHeight="14" x14ac:dyDescent="0.3"/>
  <cols>
    <col min="1" max="1" width="14.90625" style="27" bestFit="1" customWidth="1"/>
    <col min="2" max="2" width="10.6328125" style="27" bestFit="1" customWidth="1"/>
    <col min="3" max="3" width="8.08984375" style="27" bestFit="1" customWidth="1"/>
    <col min="4" max="4" width="10.6328125" style="27" bestFit="1" customWidth="1"/>
    <col min="5" max="5" width="8.08984375" style="27" bestFit="1" customWidth="1"/>
    <col min="6" max="6" width="10.6328125" style="27" bestFit="1" customWidth="1"/>
    <col min="7" max="7" width="8.08984375" style="27" bestFit="1" customWidth="1"/>
    <col min="8" max="9" width="10.6328125" style="27" bestFit="1" customWidth="1"/>
    <col min="10" max="10" width="8.08984375" style="27" bestFit="1" customWidth="1"/>
    <col min="11" max="11" width="10.6328125" style="27" bestFit="1" customWidth="1"/>
    <col min="12" max="12" width="8.08984375" style="27" bestFit="1" customWidth="1"/>
    <col min="13" max="13" width="10.6328125" style="27" bestFit="1" customWidth="1"/>
    <col min="14" max="14" width="8.08984375" style="27" bestFit="1" customWidth="1"/>
    <col min="15" max="16" width="10.6328125" style="27" bestFit="1" customWidth="1"/>
    <col min="17" max="17" width="8.08984375" style="27" bestFit="1" customWidth="1"/>
    <col min="18" max="18" width="10.6328125" style="27" bestFit="1" customWidth="1"/>
    <col min="19" max="19" width="8.08984375" style="27" bestFit="1" customWidth="1"/>
    <col min="20" max="20" width="10.6328125" style="27" bestFit="1" customWidth="1"/>
    <col min="21" max="21" width="8.08984375" style="27" bestFit="1" customWidth="1"/>
    <col min="22" max="23" width="10.6328125" style="27" bestFit="1" customWidth="1"/>
    <col min="24" max="24" width="8.08984375" style="27" bestFit="1" customWidth="1"/>
    <col min="25" max="25" width="10.6328125" style="27" bestFit="1" customWidth="1"/>
    <col min="26" max="26" width="8.08984375" style="27" bestFit="1" customWidth="1"/>
    <col min="27" max="27" width="10.6328125" style="27" bestFit="1" customWidth="1"/>
    <col min="28" max="28" width="8.08984375" style="27" bestFit="1" customWidth="1"/>
    <col min="29" max="29" width="10.6328125" style="27" bestFit="1" customWidth="1"/>
    <col min="30" max="30" width="9.6328125" style="27" bestFit="1" customWidth="1"/>
    <col min="31" max="31" width="7.6328125" style="27" bestFit="1" customWidth="1"/>
    <col min="32" max="32" width="8.6328125" style="27" bestFit="1" customWidth="1"/>
    <col min="33" max="33" width="7.6328125" style="27" bestFit="1" customWidth="1"/>
    <col min="34" max="34" width="9.6328125" style="27" bestFit="1" customWidth="1"/>
    <col min="35" max="16384" width="8.81640625" style="27"/>
  </cols>
  <sheetData>
    <row r="1" spans="1:30" ht="14.5" x14ac:dyDescent="0.35">
      <c r="A1" s="61"/>
      <c r="B1" s="221" t="s">
        <v>74</v>
      </c>
      <c r="C1" s="221"/>
      <c r="D1" s="221"/>
      <c r="E1" s="221"/>
      <c r="F1" s="221"/>
      <c r="G1" s="221"/>
      <c r="H1" s="221"/>
      <c r="I1" s="221" t="s">
        <v>75</v>
      </c>
      <c r="J1" s="221"/>
      <c r="K1" s="221"/>
      <c r="L1" s="221"/>
      <c r="M1" s="221"/>
      <c r="N1" s="221"/>
      <c r="O1" s="221"/>
      <c r="P1" s="221" t="s">
        <v>2</v>
      </c>
      <c r="Q1" s="221"/>
      <c r="R1" s="221"/>
      <c r="S1" s="221"/>
      <c r="T1" s="221"/>
      <c r="U1" s="221"/>
      <c r="V1" s="221"/>
      <c r="W1" s="221" t="s">
        <v>4</v>
      </c>
      <c r="X1" s="221"/>
      <c r="Y1" s="221"/>
      <c r="Z1" s="221"/>
      <c r="AA1" s="221"/>
      <c r="AB1" s="221"/>
      <c r="AC1" s="221"/>
    </row>
    <row r="2" spans="1:30" ht="14.5" x14ac:dyDescent="0.35">
      <c r="A2" s="61"/>
      <c r="B2" s="221" t="s">
        <v>163</v>
      </c>
      <c r="C2" s="221"/>
      <c r="D2" s="221" t="s">
        <v>162</v>
      </c>
      <c r="E2" s="221"/>
      <c r="F2" s="222" t="s">
        <v>153</v>
      </c>
      <c r="G2" s="223"/>
      <c r="H2" s="41" t="s">
        <v>4</v>
      </c>
      <c r="I2" s="221" t="s">
        <v>163</v>
      </c>
      <c r="J2" s="221"/>
      <c r="K2" s="221" t="s">
        <v>162</v>
      </c>
      <c r="L2" s="221"/>
      <c r="M2" s="222" t="s">
        <v>153</v>
      </c>
      <c r="N2" s="223"/>
      <c r="O2" s="41" t="s">
        <v>4</v>
      </c>
      <c r="P2" s="221" t="s">
        <v>163</v>
      </c>
      <c r="Q2" s="221"/>
      <c r="R2" s="221" t="s">
        <v>162</v>
      </c>
      <c r="S2" s="221"/>
      <c r="T2" s="222" t="s">
        <v>153</v>
      </c>
      <c r="U2" s="223"/>
      <c r="V2" s="41" t="s">
        <v>4</v>
      </c>
      <c r="W2" s="221" t="s">
        <v>163</v>
      </c>
      <c r="X2" s="221"/>
      <c r="Y2" s="221" t="s">
        <v>162</v>
      </c>
      <c r="Z2" s="221"/>
      <c r="AA2" s="222" t="s">
        <v>153</v>
      </c>
      <c r="AB2" s="223"/>
      <c r="AC2" s="41" t="s">
        <v>4</v>
      </c>
    </row>
    <row r="3" spans="1:30" ht="14.5" x14ac:dyDescent="0.35">
      <c r="A3" s="61"/>
      <c r="B3" s="41" t="s">
        <v>36</v>
      </c>
      <c r="C3" s="33" t="s">
        <v>59</v>
      </c>
      <c r="D3" s="41" t="s">
        <v>36</v>
      </c>
      <c r="E3" s="33" t="s">
        <v>59</v>
      </c>
      <c r="F3" s="41" t="s">
        <v>36</v>
      </c>
      <c r="G3" s="142" t="s">
        <v>59</v>
      </c>
      <c r="H3" s="41" t="s">
        <v>36</v>
      </c>
      <c r="I3" s="41" t="s">
        <v>36</v>
      </c>
      <c r="J3" s="33" t="s">
        <v>59</v>
      </c>
      <c r="K3" s="41" t="s">
        <v>36</v>
      </c>
      <c r="L3" s="33" t="s">
        <v>59</v>
      </c>
      <c r="M3" s="41" t="s">
        <v>36</v>
      </c>
      <c r="N3" s="142" t="s">
        <v>59</v>
      </c>
      <c r="O3" s="41" t="s">
        <v>36</v>
      </c>
      <c r="P3" s="41" t="s">
        <v>36</v>
      </c>
      <c r="Q3" s="33" t="s">
        <v>59</v>
      </c>
      <c r="R3" s="41" t="s">
        <v>36</v>
      </c>
      <c r="S3" s="33" t="s">
        <v>59</v>
      </c>
      <c r="T3" s="41" t="s">
        <v>36</v>
      </c>
      <c r="U3" s="142" t="s">
        <v>59</v>
      </c>
      <c r="V3" s="41" t="s">
        <v>36</v>
      </c>
      <c r="W3" s="41" t="s">
        <v>36</v>
      </c>
      <c r="X3" s="33" t="s">
        <v>59</v>
      </c>
      <c r="Y3" s="41" t="s">
        <v>36</v>
      </c>
      <c r="Z3" s="33" t="s">
        <v>59</v>
      </c>
      <c r="AA3" s="41" t="s">
        <v>36</v>
      </c>
      <c r="AB3" s="142" t="s">
        <v>59</v>
      </c>
      <c r="AC3" s="41" t="s">
        <v>36</v>
      </c>
    </row>
    <row r="4" spans="1:30" x14ac:dyDescent="0.3">
      <c r="A4" s="43" t="s">
        <v>91</v>
      </c>
      <c r="B4" s="66">
        <v>38829</v>
      </c>
      <c r="C4" s="63">
        <f>B4/B7</f>
        <v>0.36511951554360295</v>
      </c>
      <c r="D4" s="66">
        <v>16148</v>
      </c>
      <c r="E4" s="63">
        <f>D4/D7</f>
        <v>0.23274048023983165</v>
      </c>
      <c r="F4" s="161">
        <v>105</v>
      </c>
      <c r="G4" s="63">
        <f>F4/F7</f>
        <v>0.22245762711864406</v>
      </c>
      <c r="H4" s="66">
        <v>55082</v>
      </c>
      <c r="I4" s="66">
        <v>32728</v>
      </c>
      <c r="J4" s="63">
        <f>I4/I7</f>
        <v>0.40316838513372016</v>
      </c>
      <c r="K4" s="67">
        <v>4018</v>
      </c>
      <c r="L4" s="63">
        <f>K4/K7</f>
        <v>0.32335425720263961</v>
      </c>
      <c r="M4" s="161">
        <v>57</v>
      </c>
      <c r="N4" s="63">
        <f>M4/M7</f>
        <v>0.42857142857142855</v>
      </c>
      <c r="O4" s="66">
        <v>36803</v>
      </c>
      <c r="P4" s="67">
        <v>5333</v>
      </c>
      <c r="Q4" s="63">
        <f>P4/P7</f>
        <v>0.41889875108004082</v>
      </c>
      <c r="R4" s="67">
        <v>1713</v>
      </c>
      <c r="S4" s="63">
        <f>R4/R7</f>
        <v>0.28151191454396057</v>
      </c>
      <c r="T4" s="161">
        <v>5</v>
      </c>
      <c r="U4" s="63">
        <f>T4/T7</f>
        <v>0.21739130434782608</v>
      </c>
      <c r="V4" s="67">
        <v>7051</v>
      </c>
      <c r="W4" s="66">
        <v>76890</v>
      </c>
      <c r="X4" s="63">
        <f>W4/W7</f>
        <v>0.38396236779290299</v>
      </c>
      <c r="Y4" s="66">
        <v>21879</v>
      </c>
      <c r="Z4" s="63">
        <f>Y4/Y7</f>
        <v>0.24892767342109157</v>
      </c>
      <c r="AA4" s="161">
        <v>167</v>
      </c>
      <c r="AB4" s="63">
        <f>AA4/AA7</f>
        <v>0.26592356687898089</v>
      </c>
      <c r="AC4" s="66">
        <v>98936</v>
      </c>
      <c r="AD4" s="172"/>
    </row>
    <row r="5" spans="1:30" x14ac:dyDescent="0.3">
      <c r="A5" s="43" t="s">
        <v>90</v>
      </c>
      <c r="B5" s="66">
        <v>41121</v>
      </c>
      <c r="C5" s="63">
        <f>B5/B7</f>
        <v>0.38667180712015498</v>
      </c>
      <c r="D5" s="66">
        <v>21794</v>
      </c>
      <c r="E5" s="63">
        <f>D5/D7</f>
        <v>0.31411605315499697</v>
      </c>
      <c r="F5" s="66">
        <v>331</v>
      </c>
      <c r="G5" s="63">
        <f>F5/F7</f>
        <v>0.70127118644067798</v>
      </c>
      <c r="H5" s="66">
        <v>63246</v>
      </c>
      <c r="I5" s="66">
        <v>42368</v>
      </c>
      <c r="J5" s="63">
        <f>I5/I7</f>
        <v>0.5219212338470256</v>
      </c>
      <c r="K5" s="67">
        <v>7541</v>
      </c>
      <c r="L5" s="63">
        <f>K5/K7</f>
        <v>0.60687268630291324</v>
      </c>
      <c r="M5" s="67">
        <v>68</v>
      </c>
      <c r="N5" s="63">
        <f>M5/M7</f>
        <v>0.51127819548872178</v>
      </c>
      <c r="O5" s="66">
        <v>49977</v>
      </c>
      <c r="P5" s="67">
        <v>5172</v>
      </c>
      <c r="Q5" s="63">
        <f>P5/P7</f>
        <v>0.40625245463828452</v>
      </c>
      <c r="R5" s="67">
        <v>1795</v>
      </c>
      <c r="S5" s="63">
        <f>R5/R7</f>
        <v>0.29498767460969599</v>
      </c>
      <c r="T5" s="67">
        <v>18</v>
      </c>
      <c r="U5" s="63">
        <f>T5/T7</f>
        <v>0.78260869565217395</v>
      </c>
      <c r="V5" s="67">
        <v>6985</v>
      </c>
      <c r="W5" s="66">
        <v>88661</v>
      </c>
      <c r="X5" s="63">
        <f>W5/W7</f>
        <v>0.44274271674972787</v>
      </c>
      <c r="Y5" s="66">
        <v>31130</v>
      </c>
      <c r="Z5" s="63">
        <f>Y5/Y7</f>
        <v>0.35418065147395128</v>
      </c>
      <c r="AA5" s="66">
        <v>417</v>
      </c>
      <c r="AB5" s="63">
        <f>AA5/AA7</f>
        <v>0.6640127388535032</v>
      </c>
      <c r="AC5" s="66">
        <v>120208</v>
      </c>
      <c r="AD5" s="172"/>
    </row>
    <row r="6" spans="1:30" x14ac:dyDescent="0.3">
      <c r="A6" s="43" t="s">
        <v>92</v>
      </c>
      <c r="B6" s="66">
        <f>B7-B5-B4</f>
        <v>26396</v>
      </c>
      <c r="C6" s="63">
        <f>B6/B7</f>
        <v>0.24820867733624208</v>
      </c>
      <c r="D6" s="66">
        <f>D7-D5-D4</f>
        <v>31440</v>
      </c>
      <c r="E6" s="63">
        <f>D6/D7</f>
        <v>0.45314346660517135</v>
      </c>
      <c r="F6" s="66">
        <f>F7-F5-F4</f>
        <v>36</v>
      </c>
      <c r="G6" s="63">
        <f>F6/F7</f>
        <v>7.6271186440677971E-2</v>
      </c>
      <c r="H6" s="66">
        <f>H7-H5-H4</f>
        <v>57872</v>
      </c>
      <c r="I6" s="66">
        <f>I7-I5-I4</f>
        <v>6081</v>
      </c>
      <c r="J6" s="63">
        <f>I6/I7</f>
        <v>7.4910381019254221E-2</v>
      </c>
      <c r="K6" s="66">
        <f>K7-K5-K4</f>
        <v>867</v>
      </c>
      <c r="L6" s="63">
        <f>K6/K7</f>
        <v>6.9773056494447122E-2</v>
      </c>
      <c r="M6" s="66">
        <f>M7-M4-M5</f>
        <v>8</v>
      </c>
      <c r="N6" s="63">
        <f>M6/M7</f>
        <v>6.0150375939849621E-2</v>
      </c>
      <c r="O6" s="67">
        <f>O7-O4-O5</f>
        <v>6956</v>
      </c>
      <c r="P6" s="67">
        <f>P7-P4-P5</f>
        <v>2226</v>
      </c>
      <c r="Q6" s="63">
        <f>P6/P7</f>
        <v>0.17484879428167466</v>
      </c>
      <c r="R6" s="67">
        <f>R7-R4-R5</f>
        <v>2577</v>
      </c>
      <c r="S6" s="63">
        <f>R6/R7</f>
        <v>0.42350041084634349</v>
      </c>
      <c r="T6" s="67">
        <f>T7-T4-T5</f>
        <v>0</v>
      </c>
      <c r="U6" s="63">
        <f>T6/T7</f>
        <v>0</v>
      </c>
      <c r="V6" s="67">
        <f>V7-V4-V5</f>
        <v>4803</v>
      </c>
      <c r="W6" s="66">
        <f>W7-W4-W5</f>
        <v>34703</v>
      </c>
      <c r="X6" s="63">
        <f>W6/W7</f>
        <v>0.17329491545736914</v>
      </c>
      <c r="Y6" s="66">
        <f>Y7-Y4-Y5</f>
        <v>34884</v>
      </c>
      <c r="Z6" s="63">
        <f>Y6/Y7</f>
        <v>0.39689167510495715</v>
      </c>
      <c r="AA6" s="67">
        <f>AA7-AA4-AA5</f>
        <v>44</v>
      </c>
      <c r="AB6" s="63">
        <f>AA6/AA7</f>
        <v>7.0063694267515922E-2</v>
      </c>
      <c r="AC6" s="66">
        <f>AC7-AC4-AC5</f>
        <v>69631</v>
      </c>
      <c r="AD6" s="172"/>
    </row>
    <row r="7" spans="1:30" x14ac:dyDescent="0.3">
      <c r="A7" s="93" t="s">
        <v>119</v>
      </c>
      <c r="B7" s="66">
        <v>106346</v>
      </c>
      <c r="C7" s="63">
        <f>B7/B7</f>
        <v>1</v>
      </c>
      <c r="D7" s="66">
        <v>69382</v>
      </c>
      <c r="E7" s="63">
        <f>D7/D7</f>
        <v>1</v>
      </c>
      <c r="F7" s="66">
        <v>472</v>
      </c>
      <c r="G7" s="63">
        <f>F7/F7</f>
        <v>1</v>
      </c>
      <c r="H7" s="66">
        <v>176200</v>
      </c>
      <c r="I7" s="66">
        <v>81177</v>
      </c>
      <c r="J7" s="63">
        <f>I7/I7</f>
        <v>1</v>
      </c>
      <c r="K7" s="66">
        <v>12426</v>
      </c>
      <c r="L7" s="63">
        <f>K7/K7</f>
        <v>1</v>
      </c>
      <c r="M7" s="66">
        <v>133</v>
      </c>
      <c r="N7" s="63">
        <f>M7/M7</f>
        <v>1</v>
      </c>
      <c r="O7" s="66">
        <v>93736</v>
      </c>
      <c r="P7" s="66">
        <v>12731</v>
      </c>
      <c r="Q7" s="63">
        <f>P7/P7</f>
        <v>1</v>
      </c>
      <c r="R7" s="67">
        <v>6085</v>
      </c>
      <c r="S7" s="63">
        <f>R7/R7</f>
        <v>1</v>
      </c>
      <c r="T7" s="67">
        <v>23</v>
      </c>
      <c r="U7" s="63">
        <f>T7/T7</f>
        <v>1</v>
      </c>
      <c r="V7" s="66">
        <v>18839</v>
      </c>
      <c r="W7" s="66">
        <v>200254</v>
      </c>
      <c r="X7" s="63">
        <f>W7/W7</f>
        <v>1</v>
      </c>
      <c r="Y7" s="66">
        <v>87893</v>
      </c>
      <c r="Z7" s="63">
        <f>Y7/Y7</f>
        <v>1</v>
      </c>
      <c r="AA7" s="66">
        <v>628</v>
      </c>
      <c r="AB7" s="63">
        <f>AA7/AA7</f>
        <v>1</v>
      </c>
      <c r="AC7" s="66">
        <v>288775</v>
      </c>
      <c r="AD7" s="172"/>
    </row>
    <row r="9" spans="1:30" x14ac:dyDescent="0.3"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</row>
    <row r="11" spans="1:30" x14ac:dyDescent="0.3">
      <c r="X11" s="89"/>
    </row>
    <row r="12" spans="1:30" x14ac:dyDescent="0.3">
      <c r="X12" s="89"/>
    </row>
    <row r="13" spans="1:30" x14ac:dyDescent="0.3">
      <c r="F13" s="89"/>
      <c r="X13" s="89"/>
    </row>
    <row r="28" spans="3:5" x14ac:dyDescent="0.3">
      <c r="C28" s="89"/>
      <c r="E28" s="89"/>
    </row>
    <row r="39" spans="4:11" x14ac:dyDescent="0.3">
      <c r="D39" s="89"/>
      <c r="E39" s="89"/>
    </row>
    <row r="42" spans="4:11" x14ac:dyDescent="0.3">
      <c r="E42" s="89"/>
      <c r="K42" s="89"/>
    </row>
    <row r="46" spans="4:11" x14ac:dyDescent="0.3">
      <c r="I46" s="89"/>
      <c r="J46" s="89"/>
      <c r="K46" s="89"/>
    </row>
  </sheetData>
  <mergeCells count="16">
    <mergeCell ref="W2:X2"/>
    <mergeCell ref="Y2:Z2"/>
    <mergeCell ref="B1:H1"/>
    <mergeCell ref="I1:O1"/>
    <mergeCell ref="P1:V1"/>
    <mergeCell ref="W1:AC1"/>
    <mergeCell ref="B2:C2"/>
    <mergeCell ref="D2:E2"/>
    <mergeCell ref="I2:J2"/>
    <mergeCell ref="K2:L2"/>
    <mergeCell ref="P2:Q2"/>
    <mergeCell ref="R2:S2"/>
    <mergeCell ref="F2:G2"/>
    <mergeCell ref="M2:N2"/>
    <mergeCell ref="T2:U2"/>
    <mergeCell ref="AA2:AB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J40"/>
  <sheetViews>
    <sheetView workbookViewId="0">
      <pane xSplit="1" topLeftCell="B1" activePane="topRight" state="frozen"/>
      <selection activeCell="G24" sqref="G24"/>
      <selection pane="topRight" activeCell="L26" sqref="L26"/>
    </sheetView>
  </sheetViews>
  <sheetFormatPr defaultColWidth="8.81640625" defaultRowHeight="14" x14ac:dyDescent="0.3"/>
  <cols>
    <col min="1" max="1" width="16.81640625" style="27" bestFit="1" customWidth="1"/>
    <col min="2" max="2" width="11.08984375" style="27" bestFit="1" customWidth="1"/>
    <col min="3" max="3" width="9.08984375" style="27" bestFit="1" customWidth="1"/>
    <col min="4" max="4" width="10.08984375" style="27" bestFit="1" customWidth="1"/>
    <col min="5" max="5" width="9.08984375" style="27" bestFit="1" customWidth="1"/>
    <col min="6" max="7" width="9.08984375" style="27" customWidth="1"/>
    <col min="8" max="8" width="11.08984375" style="27" bestFit="1" customWidth="1"/>
    <col min="9" max="9" width="10.08984375" style="27" bestFit="1" customWidth="1"/>
    <col min="10" max="10" width="9.08984375" style="27" bestFit="1" customWidth="1"/>
    <col min="11" max="11" width="10.08984375" style="27" bestFit="1" customWidth="1"/>
    <col min="12" max="12" width="9.08984375" style="27" bestFit="1" customWidth="1"/>
    <col min="13" max="14" width="9.08984375" style="27" customWidth="1"/>
    <col min="15" max="15" width="10.08984375" style="27" bestFit="1" customWidth="1"/>
    <col min="16" max="16" width="9" style="27" bestFit="1" customWidth="1"/>
    <col min="17" max="17" width="9.08984375" style="27" bestFit="1" customWidth="1"/>
    <col min="18" max="18" width="9" style="27" bestFit="1" customWidth="1"/>
    <col min="19" max="19" width="9.08984375" style="27" bestFit="1" customWidth="1"/>
    <col min="20" max="21" width="9.08984375" style="27" customWidth="1"/>
    <col min="22" max="22" width="9" style="27" bestFit="1" customWidth="1"/>
    <col min="23" max="23" width="7.81640625" style="27" bestFit="1" customWidth="1"/>
    <col min="24" max="24" width="9.08984375" style="27" bestFit="1" customWidth="1"/>
    <col min="25" max="25" width="9" style="27" bestFit="1" customWidth="1"/>
    <col min="26" max="26" width="9.08984375" style="27" bestFit="1" customWidth="1"/>
    <col min="27" max="28" width="9.08984375" style="27" customWidth="1"/>
    <col min="29" max="29" width="9" style="27" bestFit="1" customWidth="1"/>
    <col min="30" max="30" width="11.08984375" style="27" bestFit="1" customWidth="1"/>
    <col min="31" max="31" width="9.08984375" style="27" bestFit="1" customWidth="1"/>
    <col min="32" max="32" width="10.08984375" style="27" bestFit="1" customWidth="1"/>
    <col min="33" max="33" width="9.08984375" style="27" bestFit="1" customWidth="1"/>
    <col min="34" max="35" width="9.08984375" style="27" customWidth="1"/>
    <col min="36" max="36" width="11.08984375" style="27" bestFit="1" customWidth="1"/>
    <col min="37" max="16384" width="8.81640625" style="27"/>
  </cols>
  <sheetData>
    <row r="1" spans="1:36" ht="14.5" x14ac:dyDescent="0.35">
      <c r="A1" s="61"/>
      <c r="B1" s="221" t="s">
        <v>0</v>
      </c>
      <c r="C1" s="221"/>
      <c r="D1" s="221"/>
      <c r="E1" s="221"/>
      <c r="F1" s="221"/>
      <c r="G1" s="221"/>
      <c r="H1" s="221"/>
      <c r="I1" s="221" t="s">
        <v>1</v>
      </c>
      <c r="J1" s="221"/>
      <c r="K1" s="221"/>
      <c r="L1" s="221"/>
      <c r="M1" s="221"/>
      <c r="N1" s="221"/>
      <c r="O1" s="221"/>
      <c r="P1" s="221" t="s">
        <v>2</v>
      </c>
      <c r="Q1" s="221"/>
      <c r="R1" s="221"/>
      <c r="S1" s="221"/>
      <c r="T1" s="221"/>
      <c r="U1" s="221"/>
      <c r="V1" s="221"/>
      <c r="W1" s="221" t="s">
        <v>3</v>
      </c>
      <c r="X1" s="221"/>
      <c r="Y1" s="221"/>
      <c r="Z1" s="221"/>
      <c r="AA1" s="221"/>
      <c r="AB1" s="221"/>
      <c r="AC1" s="221"/>
      <c r="AD1" s="221" t="s">
        <v>4</v>
      </c>
      <c r="AE1" s="221"/>
      <c r="AF1" s="221"/>
      <c r="AG1" s="221"/>
      <c r="AH1" s="221"/>
      <c r="AI1" s="221"/>
      <c r="AJ1" s="221"/>
    </row>
    <row r="2" spans="1:36" ht="14.5" x14ac:dyDescent="0.35">
      <c r="A2" s="61"/>
      <c r="B2" s="221" t="s">
        <v>163</v>
      </c>
      <c r="C2" s="221"/>
      <c r="D2" s="221" t="s">
        <v>162</v>
      </c>
      <c r="E2" s="221"/>
      <c r="F2" s="222" t="s">
        <v>153</v>
      </c>
      <c r="G2" s="223"/>
      <c r="H2" s="41" t="s">
        <v>4</v>
      </c>
      <c r="I2" s="221" t="s">
        <v>163</v>
      </c>
      <c r="J2" s="221"/>
      <c r="K2" s="221" t="s">
        <v>162</v>
      </c>
      <c r="L2" s="221"/>
      <c r="M2" s="222" t="s">
        <v>153</v>
      </c>
      <c r="N2" s="223"/>
      <c r="O2" s="41" t="s">
        <v>4</v>
      </c>
      <c r="P2" s="221" t="s">
        <v>163</v>
      </c>
      <c r="Q2" s="221"/>
      <c r="R2" s="221" t="s">
        <v>162</v>
      </c>
      <c r="S2" s="221"/>
      <c r="T2" s="222" t="s">
        <v>153</v>
      </c>
      <c r="U2" s="223"/>
      <c r="V2" s="41" t="s">
        <v>4</v>
      </c>
      <c r="W2" s="221" t="s">
        <v>163</v>
      </c>
      <c r="X2" s="221"/>
      <c r="Y2" s="221" t="s">
        <v>162</v>
      </c>
      <c r="Z2" s="221"/>
      <c r="AA2" s="222" t="s">
        <v>153</v>
      </c>
      <c r="AB2" s="223"/>
      <c r="AC2" s="41" t="s">
        <v>4</v>
      </c>
      <c r="AD2" s="221" t="s">
        <v>163</v>
      </c>
      <c r="AE2" s="221"/>
      <c r="AF2" s="221" t="s">
        <v>162</v>
      </c>
      <c r="AG2" s="221"/>
      <c r="AH2" s="222" t="s">
        <v>153</v>
      </c>
      <c r="AI2" s="223"/>
      <c r="AJ2" s="41" t="s">
        <v>4</v>
      </c>
    </row>
    <row r="3" spans="1:36" ht="14.5" x14ac:dyDescent="0.35">
      <c r="A3" s="61"/>
      <c r="B3" s="33" t="s">
        <v>33</v>
      </c>
      <c r="C3" s="33" t="s">
        <v>59</v>
      </c>
      <c r="D3" s="33" t="s">
        <v>33</v>
      </c>
      <c r="E3" s="33" t="s">
        <v>59</v>
      </c>
      <c r="F3" s="142" t="s">
        <v>33</v>
      </c>
      <c r="G3" s="142" t="s">
        <v>59</v>
      </c>
      <c r="H3" s="33" t="s">
        <v>33</v>
      </c>
      <c r="I3" s="33" t="s">
        <v>33</v>
      </c>
      <c r="J3" s="33" t="s">
        <v>59</v>
      </c>
      <c r="K3" s="33" t="s">
        <v>33</v>
      </c>
      <c r="L3" s="33" t="s">
        <v>59</v>
      </c>
      <c r="M3" s="142" t="s">
        <v>33</v>
      </c>
      <c r="N3" s="142" t="s">
        <v>59</v>
      </c>
      <c r="O3" s="33" t="s">
        <v>33</v>
      </c>
      <c r="P3" s="33" t="s">
        <v>33</v>
      </c>
      <c r="Q3" s="33" t="s">
        <v>59</v>
      </c>
      <c r="R3" s="33" t="s">
        <v>33</v>
      </c>
      <c r="S3" s="33" t="s">
        <v>59</v>
      </c>
      <c r="T3" s="142" t="s">
        <v>33</v>
      </c>
      <c r="U3" s="142" t="s">
        <v>59</v>
      </c>
      <c r="V3" s="33" t="s">
        <v>33</v>
      </c>
      <c r="W3" s="33" t="s">
        <v>33</v>
      </c>
      <c r="X3" s="33" t="s">
        <v>59</v>
      </c>
      <c r="Y3" s="33" t="s">
        <v>33</v>
      </c>
      <c r="Z3" s="33" t="s">
        <v>59</v>
      </c>
      <c r="AA3" s="142" t="s">
        <v>33</v>
      </c>
      <c r="AB3" s="142" t="s">
        <v>59</v>
      </c>
      <c r="AC3" s="33" t="s">
        <v>33</v>
      </c>
      <c r="AD3" s="33" t="s">
        <v>33</v>
      </c>
      <c r="AE3" s="33" t="s">
        <v>59</v>
      </c>
      <c r="AF3" s="33" t="s">
        <v>33</v>
      </c>
      <c r="AG3" s="33" t="s">
        <v>59</v>
      </c>
      <c r="AH3" s="142" t="s">
        <v>33</v>
      </c>
      <c r="AI3" s="142" t="s">
        <v>59</v>
      </c>
      <c r="AJ3" s="33" t="s">
        <v>33</v>
      </c>
    </row>
    <row r="4" spans="1:36" x14ac:dyDescent="0.3">
      <c r="A4" s="43" t="s">
        <v>91</v>
      </c>
      <c r="B4" s="62">
        <v>50154.19</v>
      </c>
      <c r="C4" s="63">
        <f>B4/B7</f>
        <v>0.37968942561309416</v>
      </c>
      <c r="D4" s="62">
        <v>15574.92</v>
      </c>
      <c r="E4" s="63">
        <f>D4/D7</f>
        <v>0.23949396472108919</v>
      </c>
      <c r="F4" s="62">
        <v>108.67</v>
      </c>
      <c r="G4" s="63">
        <f>F4/F7</f>
        <v>0.59685835118361075</v>
      </c>
      <c r="H4" s="62">
        <v>65837.78</v>
      </c>
      <c r="I4" s="64">
        <v>7930.7</v>
      </c>
      <c r="J4" s="63">
        <f>I4/I7</f>
        <v>0.32138088378020785</v>
      </c>
      <c r="K4" s="64">
        <v>2742.12</v>
      </c>
      <c r="L4" s="63">
        <f>K4/K7</f>
        <v>0.2570408969603572</v>
      </c>
      <c r="M4" s="64">
        <v>33.020000000000003</v>
      </c>
      <c r="N4" s="63">
        <f>M4/M7</f>
        <v>8.8473286533411924E-2</v>
      </c>
      <c r="O4" s="62">
        <v>10705.84</v>
      </c>
      <c r="P4" s="64">
        <v>1969.3</v>
      </c>
      <c r="Q4" s="63">
        <f>P4/P7</f>
        <v>0.4070845486473581</v>
      </c>
      <c r="R4" s="62">
        <v>715.14</v>
      </c>
      <c r="S4" s="63">
        <f>R4/R7</f>
        <v>0.33180377764683505</v>
      </c>
      <c r="T4" s="62">
        <v>3.31</v>
      </c>
      <c r="U4" s="63">
        <f>T4/T7</f>
        <v>0.30255941499085925</v>
      </c>
      <c r="V4" s="64">
        <v>2687.75</v>
      </c>
      <c r="W4" s="62">
        <v>105</v>
      </c>
      <c r="X4" s="63">
        <f>W4/W7</f>
        <v>0.15074511155138257</v>
      </c>
      <c r="Y4" s="62">
        <v>107.98</v>
      </c>
      <c r="Z4" s="63">
        <f>Y4/Y7</f>
        <v>0.10363261192955515</v>
      </c>
      <c r="AA4" s="161">
        <v>0</v>
      </c>
      <c r="AB4" s="63">
        <f>AA4/AA7</f>
        <v>0</v>
      </c>
      <c r="AC4" s="62">
        <v>212.98</v>
      </c>
      <c r="AD4" s="62">
        <v>60159.19</v>
      </c>
      <c r="AE4" s="63">
        <f>AD4/AD7</f>
        <v>0.37065808653935434</v>
      </c>
      <c r="AF4" s="62">
        <v>19140.16</v>
      </c>
      <c r="AG4" s="63">
        <f>AF4/AF7</f>
        <v>0.24259400534183984</v>
      </c>
      <c r="AH4" s="62">
        <v>145</v>
      </c>
      <c r="AI4" s="63">
        <f>AH4/AH7</f>
        <v>0.25562822840822946</v>
      </c>
      <c r="AJ4" s="62">
        <v>79444.350000000006</v>
      </c>
    </row>
    <row r="5" spans="1:36" x14ac:dyDescent="0.3">
      <c r="A5" s="43" t="s">
        <v>90</v>
      </c>
      <c r="B5" s="62">
        <v>55207.19</v>
      </c>
      <c r="C5" s="63">
        <f>B5/B7</f>
        <v>0.41794287298454941</v>
      </c>
      <c r="D5" s="62">
        <v>19937.150000000001</v>
      </c>
      <c r="E5" s="63">
        <f>D5/D7</f>
        <v>0.30657153287073474</v>
      </c>
      <c r="F5" s="62">
        <v>36.46</v>
      </c>
      <c r="G5" s="63">
        <f>F5/F7</f>
        <v>0.20025265007963972</v>
      </c>
      <c r="H5" s="62">
        <v>75180.800000000003</v>
      </c>
      <c r="I5" s="62">
        <v>13890.7</v>
      </c>
      <c r="J5" s="63">
        <f>I5/I7</f>
        <v>0.56290181728292998</v>
      </c>
      <c r="K5" s="64">
        <v>6334.88</v>
      </c>
      <c r="L5" s="63">
        <f>K5/K7</f>
        <v>0.59381910249596226</v>
      </c>
      <c r="M5" s="64">
        <v>335.48</v>
      </c>
      <c r="N5" s="63">
        <f>M5/M7</f>
        <v>0.89888001714806276</v>
      </c>
      <c r="O5" s="62">
        <v>20561.060000000001</v>
      </c>
      <c r="P5" s="64">
        <v>2360.64</v>
      </c>
      <c r="Q5" s="63">
        <f>P5/P7</f>
        <v>0.48798053568217103</v>
      </c>
      <c r="R5" s="43">
        <v>957.6</v>
      </c>
      <c r="S5" s="63">
        <f>R5/R7</f>
        <v>0.44429803601338091</v>
      </c>
      <c r="T5" s="43">
        <v>7.63</v>
      </c>
      <c r="U5" s="63">
        <f>T5/T7</f>
        <v>0.69744058500914075</v>
      </c>
      <c r="V5" s="64">
        <v>3325.87</v>
      </c>
      <c r="W5" s="43">
        <v>175.68</v>
      </c>
      <c r="X5" s="63">
        <f>W5/W7</f>
        <v>0.25221810664139893</v>
      </c>
      <c r="Y5" s="43">
        <v>238.27</v>
      </c>
      <c r="Z5" s="63">
        <f>Y5/Y7</f>
        <v>0.22867699985603915</v>
      </c>
      <c r="AA5" s="64">
        <v>1</v>
      </c>
      <c r="AB5" s="63">
        <f>AA5/AA7</f>
        <v>1</v>
      </c>
      <c r="AC5" s="43">
        <v>414.95</v>
      </c>
      <c r="AD5" s="62">
        <v>71634.210000000006</v>
      </c>
      <c r="AE5" s="63">
        <f>AD5/AD7</f>
        <v>0.44135898786799294</v>
      </c>
      <c r="AF5" s="62">
        <v>27467.9</v>
      </c>
      <c r="AG5" s="63">
        <f>AF5/AF7</f>
        <v>0.3481448367897198</v>
      </c>
      <c r="AH5" s="62">
        <v>380.57</v>
      </c>
      <c r="AI5" s="63">
        <f>AH5/AH7</f>
        <v>0.67092713714013708</v>
      </c>
      <c r="AJ5" s="62">
        <v>99482.68</v>
      </c>
    </row>
    <row r="6" spans="1:36" x14ac:dyDescent="0.3">
      <c r="A6" s="43" t="s">
        <v>92</v>
      </c>
      <c r="B6" s="62">
        <f>B7-B4-B5</f>
        <v>26731.290000000008</v>
      </c>
      <c r="C6" s="63">
        <f>B6/B7</f>
        <v>0.20236770140235644</v>
      </c>
      <c r="D6" s="62">
        <f>D7-D4-D5</f>
        <v>29520.550000000003</v>
      </c>
      <c r="E6" s="63">
        <f>D6/D7</f>
        <v>0.45393450240817612</v>
      </c>
      <c r="F6" s="62">
        <f>F7-F4-F5</f>
        <v>36.939999999999991</v>
      </c>
      <c r="G6" s="63">
        <f>F6/F7</f>
        <v>0.20288899873674957</v>
      </c>
      <c r="H6" s="62">
        <f>H7-H4-H5</f>
        <v>56288.779999999984</v>
      </c>
      <c r="I6" s="62">
        <f>I7-I4-I5</f>
        <v>2855.5499999999993</v>
      </c>
      <c r="J6" s="63">
        <f>I6/I7</f>
        <v>0.1157172989368621</v>
      </c>
      <c r="K6" s="62">
        <f>K7-K4-K5</f>
        <v>1591.0300000000007</v>
      </c>
      <c r="L6" s="63">
        <f>K6/K7</f>
        <v>0.14914000054368057</v>
      </c>
      <c r="M6" s="62">
        <f>M7-M4-M5</f>
        <v>4.7200000000000273</v>
      </c>
      <c r="N6" s="63">
        <f>M6/M7</f>
        <v>1.2646696318525339E-2</v>
      </c>
      <c r="O6" s="62">
        <f>O7-O4-O5</f>
        <v>4451.2999999999956</v>
      </c>
      <c r="P6" s="62">
        <f>P7-P4-P5</f>
        <v>507.62999999999965</v>
      </c>
      <c r="Q6" s="63">
        <f>P6/P7</f>
        <v>0.10493491567047085</v>
      </c>
      <c r="R6" s="62">
        <f>R7-R4-R5</f>
        <v>482.57000000000005</v>
      </c>
      <c r="S6" s="63">
        <f>R6/R7</f>
        <v>0.22389818633978409</v>
      </c>
      <c r="T6" s="62">
        <f>T7-T4-T5</f>
        <v>0</v>
      </c>
      <c r="U6" s="63">
        <f>T6/T7</f>
        <v>0</v>
      </c>
      <c r="V6" s="62">
        <f>V7-V4-V5</f>
        <v>990.19999999999982</v>
      </c>
      <c r="W6" s="62">
        <f>W7-W4-W5</f>
        <v>415.85999999999996</v>
      </c>
      <c r="X6" s="63">
        <f>W6/W7</f>
        <v>0.59703678180721853</v>
      </c>
      <c r="Y6" s="62">
        <f>Y7-Y4-Y5</f>
        <v>695.7</v>
      </c>
      <c r="Z6" s="63">
        <f>Y6/Y7</f>
        <v>0.66769038821440574</v>
      </c>
      <c r="AA6" s="161">
        <v>0</v>
      </c>
      <c r="AB6" s="63">
        <f>AA6/AA7</f>
        <v>0</v>
      </c>
      <c r="AC6" s="62">
        <f>AC7-AC4-AC5</f>
        <v>1111.56</v>
      </c>
      <c r="AD6" s="62">
        <f>AD7-AD4-AD5</f>
        <v>30510.33</v>
      </c>
      <c r="AE6" s="63">
        <f>AD6/AD7</f>
        <v>0.18798292559265273</v>
      </c>
      <c r="AF6" s="62">
        <f>AF7-AF4-AF5</f>
        <v>32289.85</v>
      </c>
      <c r="AG6" s="63">
        <f>AF6/AF7</f>
        <v>0.40926115786844031</v>
      </c>
      <c r="AH6" s="62">
        <f>AH7-AH4-AH5</f>
        <v>41.660000000000025</v>
      </c>
      <c r="AI6" s="63">
        <f>AH6/AH7</f>
        <v>7.344463445163342E-2</v>
      </c>
      <c r="AJ6" s="62">
        <f>AJ7-AJ4-AJ5</f>
        <v>62841.84</v>
      </c>
    </row>
    <row r="7" spans="1:36" x14ac:dyDescent="0.3">
      <c r="A7" s="93" t="s">
        <v>119</v>
      </c>
      <c r="B7" s="62">
        <v>132092.67000000001</v>
      </c>
      <c r="C7" s="63">
        <f>B7/B7</f>
        <v>1</v>
      </c>
      <c r="D7" s="62">
        <v>65032.62</v>
      </c>
      <c r="E7" s="63">
        <f>D7/D7</f>
        <v>1</v>
      </c>
      <c r="F7" s="62">
        <v>182.07</v>
      </c>
      <c r="G7" s="63">
        <f>F7/F7</f>
        <v>1</v>
      </c>
      <c r="H7" s="62">
        <v>197307.36</v>
      </c>
      <c r="I7" s="62">
        <v>24676.95</v>
      </c>
      <c r="J7" s="63">
        <f>I7/I7</f>
        <v>1</v>
      </c>
      <c r="K7" s="62">
        <v>10668.03</v>
      </c>
      <c r="L7" s="63">
        <f>K7/K7</f>
        <v>1</v>
      </c>
      <c r="M7" s="62">
        <v>373.22</v>
      </c>
      <c r="N7" s="63">
        <f>M7/M7</f>
        <v>1</v>
      </c>
      <c r="O7" s="62">
        <v>35718.199999999997</v>
      </c>
      <c r="P7" s="64">
        <v>4837.57</v>
      </c>
      <c r="Q7" s="63">
        <f>P7/P7</f>
        <v>1</v>
      </c>
      <c r="R7" s="64">
        <v>2155.31</v>
      </c>
      <c r="S7" s="63">
        <f>R7/R7</f>
        <v>1</v>
      </c>
      <c r="T7" s="64">
        <v>10.94</v>
      </c>
      <c r="U7" s="63">
        <f>T7/T7</f>
        <v>1</v>
      </c>
      <c r="V7" s="64">
        <v>7003.82</v>
      </c>
      <c r="W7" s="62">
        <v>696.54</v>
      </c>
      <c r="X7" s="63">
        <f>W7/W7</f>
        <v>1</v>
      </c>
      <c r="Y7" s="64">
        <v>1041.95</v>
      </c>
      <c r="Z7" s="63">
        <f>Y7/Y7</f>
        <v>1</v>
      </c>
      <c r="AA7" s="64">
        <v>1</v>
      </c>
      <c r="AB7" s="63">
        <f>AA7/AA7</f>
        <v>1</v>
      </c>
      <c r="AC7" s="64">
        <v>1739.49</v>
      </c>
      <c r="AD7" s="62">
        <v>162303.73000000001</v>
      </c>
      <c r="AE7" s="63">
        <f>AD7/AD7</f>
        <v>1</v>
      </c>
      <c r="AF7" s="62">
        <v>78897.91</v>
      </c>
      <c r="AG7" s="63">
        <f>AF7/AF7</f>
        <v>1</v>
      </c>
      <c r="AH7" s="62">
        <v>567.23</v>
      </c>
      <c r="AI7" s="63">
        <f>AH7/AH7</f>
        <v>1</v>
      </c>
      <c r="AJ7" s="62">
        <v>241768.87</v>
      </c>
    </row>
    <row r="8" spans="1:36" x14ac:dyDescent="0.3">
      <c r="R8" s="65"/>
    </row>
    <row r="9" spans="1:36" x14ac:dyDescent="0.3">
      <c r="B9" s="79"/>
    </row>
    <row r="10" spans="1:36" x14ac:dyDescent="0.3">
      <c r="B10" s="79"/>
    </row>
    <row r="11" spans="1:36" x14ac:dyDescent="0.3">
      <c r="B11" s="79"/>
    </row>
    <row r="12" spans="1:36" x14ac:dyDescent="0.3">
      <c r="B12" s="79"/>
    </row>
    <row r="13" spans="1:36" x14ac:dyDescent="0.3">
      <c r="D13" s="79"/>
      <c r="E13" s="79"/>
    </row>
    <row r="14" spans="1:36" x14ac:dyDescent="0.3">
      <c r="C14" s="79"/>
      <c r="D14" s="79"/>
      <c r="E14" s="79"/>
    </row>
    <row r="15" spans="1:36" x14ac:dyDescent="0.3">
      <c r="C15" s="79"/>
      <c r="D15" s="79"/>
      <c r="E15" s="79"/>
    </row>
    <row r="17" spans="3:5" x14ac:dyDescent="0.3">
      <c r="D17" s="79"/>
      <c r="E17" s="79"/>
    </row>
    <row r="18" spans="3:5" x14ac:dyDescent="0.3">
      <c r="C18" s="79"/>
      <c r="D18" s="79"/>
      <c r="E18" s="79"/>
    </row>
    <row r="19" spans="3:5" x14ac:dyDescent="0.3">
      <c r="C19" s="79"/>
      <c r="E19" s="79"/>
    </row>
    <row r="21" spans="3:5" x14ac:dyDescent="0.3">
      <c r="E21" s="79"/>
    </row>
    <row r="22" spans="3:5" x14ac:dyDescent="0.3">
      <c r="C22" s="79"/>
      <c r="E22" s="79"/>
    </row>
    <row r="26" spans="3:5" x14ac:dyDescent="0.3">
      <c r="C26" s="79"/>
      <c r="D26" s="79"/>
      <c r="E26" s="79"/>
    </row>
    <row r="35" spans="3:5" x14ac:dyDescent="0.3">
      <c r="C35" s="79"/>
      <c r="D35" s="79"/>
      <c r="E35" s="79"/>
    </row>
    <row r="37" spans="3:5" x14ac:dyDescent="0.3">
      <c r="D37" s="79"/>
      <c r="E37" s="79"/>
    </row>
    <row r="40" spans="3:5" x14ac:dyDescent="0.3">
      <c r="C40" s="79"/>
      <c r="D40" s="79"/>
      <c r="E40" s="79"/>
    </row>
  </sheetData>
  <mergeCells count="20">
    <mergeCell ref="B1:H1"/>
    <mergeCell ref="I1:O1"/>
    <mergeCell ref="P1:V1"/>
    <mergeCell ref="W1:AC1"/>
    <mergeCell ref="F2:G2"/>
    <mergeCell ref="M2:N2"/>
    <mergeCell ref="B2:C2"/>
    <mergeCell ref="D2:E2"/>
    <mergeCell ref="I2:J2"/>
    <mergeCell ref="K2:L2"/>
    <mergeCell ref="P2:Q2"/>
    <mergeCell ref="T2:U2"/>
    <mergeCell ref="AA2:AB2"/>
    <mergeCell ref="AH2:AI2"/>
    <mergeCell ref="AF2:AG2"/>
    <mergeCell ref="AD1:AJ1"/>
    <mergeCell ref="R2:S2"/>
    <mergeCell ref="W2:X2"/>
    <mergeCell ref="Y2:Z2"/>
    <mergeCell ref="AD2:A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8"/>
  <sheetViews>
    <sheetView workbookViewId="0">
      <selection activeCell="A27" sqref="A27"/>
    </sheetView>
  </sheetViews>
  <sheetFormatPr defaultRowHeight="14.5" x14ac:dyDescent="0.35"/>
  <cols>
    <col min="1" max="1" width="82.36328125" customWidth="1"/>
    <col min="2" max="2" width="14.6328125" bestFit="1" customWidth="1"/>
  </cols>
  <sheetData>
    <row r="1" spans="1:3" x14ac:dyDescent="0.35">
      <c r="A1" s="34" t="s">
        <v>80</v>
      </c>
      <c r="B1" s="32" t="s">
        <v>100</v>
      </c>
      <c r="C1" s="15"/>
    </row>
    <row r="2" spans="1:3" x14ac:dyDescent="0.35">
      <c r="A2" s="19" t="s">
        <v>187</v>
      </c>
      <c r="B2" s="68">
        <v>0.04</v>
      </c>
      <c r="C2" s="15"/>
    </row>
    <row r="3" spans="1:3" s="90" customFormat="1" x14ac:dyDescent="0.35">
      <c r="A3" s="19" t="s">
        <v>188</v>
      </c>
      <c r="B3" s="68">
        <v>6.8400000000000002E-2</v>
      </c>
      <c r="C3" s="15"/>
    </row>
    <row r="4" spans="1:3" x14ac:dyDescent="0.35">
      <c r="A4" s="19" t="s">
        <v>67</v>
      </c>
      <c r="B4" s="68">
        <v>3.3099999999999997E-2</v>
      </c>
      <c r="C4" s="15"/>
    </row>
    <row r="5" spans="1:3" x14ac:dyDescent="0.35">
      <c r="A5" s="19" t="s">
        <v>69</v>
      </c>
      <c r="B5" s="68">
        <v>2.4799999999999999E-2</v>
      </c>
      <c r="C5" s="15"/>
    </row>
    <row r="6" spans="1:3" x14ac:dyDescent="0.35">
      <c r="A6" s="19"/>
      <c r="B6" s="68"/>
      <c r="C6" s="15"/>
    </row>
    <row r="7" spans="1:3" x14ac:dyDescent="0.35">
      <c r="A7" s="29" t="s">
        <v>79</v>
      </c>
      <c r="B7" s="42" t="s">
        <v>94</v>
      </c>
      <c r="C7" s="15"/>
    </row>
    <row r="8" spans="1:3" x14ac:dyDescent="0.35">
      <c r="A8" s="92" t="s">
        <v>163</v>
      </c>
      <c r="B8" s="72">
        <v>0.69350000000000001</v>
      </c>
      <c r="C8" s="15"/>
    </row>
    <row r="9" spans="1:3" x14ac:dyDescent="0.35">
      <c r="A9" s="19" t="s">
        <v>162</v>
      </c>
      <c r="B9" s="72">
        <v>0.3044</v>
      </c>
      <c r="C9" s="15"/>
    </row>
    <row r="10" spans="1:3" s="90" customFormat="1" x14ac:dyDescent="0.35">
      <c r="A10" s="43" t="s">
        <v>153</v>
      </c>
      <c r="B10" s="72">
        <v>2.2000000000000001E-3</v>
      </c>
      <c r="C10" s="15"/>
    </row>
    <row r="11" spans="1:3" x14ac:dyDescent="0.35">
      <c r="A11" s="15"/>
      <c r="B11" s="15"/>
      <c r="C11" s="15"/>
    </row>
    <row r="12" spans="1:3" x14ac:dyDescent="0.35">
      <c r="A12" s="41" t="s">
        <v>81</v>
      </c>
      <c r="B12" s="42" t="s">
        <v>33</v>
      </c>
      <c r="C12" s="42" t="s">
        <v>59</v>
      </c>
    </row>
    <row r="13" spans="1:3" x14ac:dyDescent="0.35">
      <c r="A13" s="43" t="s">
        <v>191</v>
      </c>
      <c r="B13" s="62">
        <v>86369.64</v>
      </c>
      <c r="C13" s="162">
        <v>0.36</v>
      </c>
    </row>
    <row r="14" spans="1:3" x14ac:dyDescent="0.35">
      <c r="A14" s="43" t="s">
        <v>73</v>
      </c>
      <c r="B14" s="62">
        <v>155362.37</v>
      </c>
      <c r="C14" s="162">
        <v>0.64</v>
      </c>
    </row>
    <row r="17" spans="1:2" x14ac:dyDescent="0.35">
      <c r="B17" s="193"/>
    </row>
    <row r="18" spans="1:2" x14ac:dyDescent="0.35">
      <c r="A18" s="27" t="s">
        <v>192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5"/>
  <sheetViews>
    <sheetView zoomScale="98" zoomScaleNormal="98" workbookViewId="0">
      <selection activeCell="A4" sqref="A4:A42"/>
    </sheetView>
  </sheetViews>
  <sheetFormatPr defaultColWidth="8.81640625" defaultRowHeight="14" x14ac:dyDescent="0.3"/>
  <cols>
    <col min="1" max="1" width="59.81640625" style="94" bestFit="1" customWidth="1"/>
    <col min="2" max="3" width="11.81640625" style="97" bestFit="1" customWidth="1"/>
    <col min="4" max="4" width="11.1796875" style="94" customWidth="1"/>
    <col min="5" max="5" width="13.08984375" style="94" bestFit="1" customWidth="1"/>
    <col min="6" max="6" width="2.1796875" style="94" customWidth="1"/>
    <col min="7" max="7" width="4.81640625" style="94" customWidth="1"/>
    <col min="8" max="9" width="8.81640625" style="94"/>
    <col min="10" max="10" width="22.7265625" style="94" customWidth="1"/>
    <col min="11" max="16384" width="8.81640625" style="94"/>
  </cols>
  <sheetData>
    <row r="1" spans="1:10" x14ac:dyDescent="0.3">
      <c r="A1" s="96" t="s">
        <v>76</v>
      </c>
    </row>
    <row r="3" spans="1:10" s="101" customFormat="1" ht="28" x14ac:dyDescent="0.35">
      <c r="A3" s="98" t="s">
        <v>35</v>
      </c>
      <c r="B3" s="100" t="s">
        <v>213</v>
      </c>
      <c r="C3" s="100" t="s">
        <v>209</v>
      </c>
      <c r="D3" s="99" t="s">
        <v>178</v>
      </c>
      <c r="E3" s="99" t="s">
        <v>179</v>
      </c>
      <c r="G3" s="102"/>
    </row>
    <row r="4" spans="1:10" ht="14.5" x14ac:dyDescent="0.35">
      <c r="A4" s="93" t="s">
        <v>5</v>
      </c>
      <c r="B4" s="92">
        <v>1967.61</v>
      </c>
      <c r="C4" s="92">
        <v>2040.05</v>
      </c>
      <c r="D4" s="92">
        <f t="shared" ref="D4:D18" si="0">C4-B4</f>
        <v>72.440000000000055</v>
      </c>
      <c r="E4" s="103">
        <f t="shared" ref="E4:E17" si="1">D4/B4</f>
        <v>3.6816238990450376E-2</v>
      </c>
      <c r="G4" s="102"/>
      <c r="J4" s="109"/>
    </row>
    <row r="5" spans="1:10" ht="14.5" x14ac:dyDescent="0.35">
      <c r="A5" s="93" t="s">
        <v>176</v>
      </c>
      <c r="B5" s="92">
        <v>4965.5600000000004</v>
      </c>
      <c r="C5" s="92">
        <v>5094.49</v>
      </c>
      <c r="D5" s="92">
        <f t="shared" si="0"/>
        <v>128.92999999999938</v>
      </c>
      <c r="E5" s="103">
        <f t="shared" si="1"/>
        <v>2.5964845858271648E-2</v>
      </c>
      <c r="G5" s="102"/>
      <c r="J5" s="109"/>
    </row>
    <row r="6" spans="1:10" ht="14.5" x14ac:dyDescent="0.35">
      <c r="A6" s="93" t="s">
        <v>154</v>
      </c>
      <c r="B6" s="92">
        <v>3300.05</v>
      </c>
      <c r="C6" s="92">
        <v>3322.22</v>
      </c>
      <c r="D6" s="92">
        <f t="shared" si="0"/>
        <v>22.169999999999618</v>
      </c>
      <c r="E6" s="103">
        <f t="shared" si="1"/>
        <v>6.7180800290903521E-3</v>
      </c>
      <c r="G6" s="102"/>
      <c r="J6" s="109"/>
    </row>
    <row r="7" spans="1:10" s="199" customFormat="1" ht="14.5" x14ac:dyDescent="0.35">
      <c r="A7" s="197" t="s">
        <v>6</v>
      </c>
      <c r="B7" s="200">
        <v>75205.64</v>
      </c>
      <c r="C7" s="200">
        <v>75219.69</v>
      </c>
      <c r="D7" s="197">
        <f t="shared" si="0"/>
        <v>14.05000000000291</v>
      </c>
      <c r="E7" s="201">
        <f t="shared" si="1"/>
        <v>1.8682109480090735E-4</v>
      </c>
      <c r="G7" s="202"/>
      <c r="J7" s="203"/>
    </row>
    <row r="8" spans="1:10" ht="14.5" x14ac:dyDescent="0.35">
      <c r="A8" s="93" t="s">
        <v>7</v>
      </c>
      <c r="B8" s="92">
        <v>537.33000000000004</v>
      </c>
      <c r="C8" s="92">
        <v>565.54</v>
      </c>
      <c r="D8" s="92">
        <f t="shared" si="0"/>
        <v>28.209999999999923</v>
      </c>
      <c r="E8" s="103">
        <f t="shared" si="1"/>
        <v>5.2500325684402362E-2</v>
      </c>
      <c r="G8" s="102"/>
    </row>
    <row r="9" spans="1:10" ht="14.5" x14ac:dyDescent="0.35">
      <c r="A9" s="93" t="s">
        <v>155</v>
      </c>
      <c r="B9" s="92">
        <v>1947.39</v>
      </c>
      <c r="C9" s="92">
        <v>2069.98</v>
      </c>
      <c r="D9" s="92">
        <f t="shared" si="0"/>
        <v>122.58999999999992</v>
      </c>
      <c r="E9" s="103">
        <f t="shared" si="1"/>
        <v>6.2950924057327967E-2</v>
      </c>
      <c r="G9" s="102"/>
      <c r="J9" s="109"/>
    </row>
    <row r="10" spans="1:10" ht="14.5" x14ac:dyDescent="0.35">
      <c r="A10" s="93" t="s">
        <v>8</v>
      </c>
      <c r="B10" s="92">
        <v>2696.89</v>
      </c>
      <c r="C10" s="92">
        <v>2724.64</v>
      </c>
      <c r="D10" s="92">
        <f t="shared" si="0"/>
        <v>27.75</v>
      </c>
      <c r="E10" s="103">
        <f t="shared" si="1"/>
        <v>1.0289629907041074E-2</v>
      </c>
      <c r="G10" s="102"/>
      <c r="J10" s="109"/>
    </row>
    <row r="11" spans="1:10" ht="14.5" x14ac:dyDescent="0.35">
      <c r="A11" s="93" t="s">
        <v>9</v>
      </c>
      <c r="B11" s="92">
        <v>3388.23</v>
      </c>
      <c r="C11" s="92">
        <v>3467.23</v>
      </c>
      <c r="D11" s="92">
        <f t="shared" si="0"/>
        <v>79</v>
      </c>
      <c r="E11" s="103">
        <f t="shared" si="1"/>
        <v>2.3316008653485744E-2</v>
      </c>
      <c r="G11" s="102"/>
      <c r="J11" s="109"/>
    </row>
    <row r="12" spans="1:10" ht="14.5" x14ac:dyDescent="0.35">
      <c r="A12" s="93" t="s">
        <v>158</v>
      </c>
      <c r="B12" s="92">
        <v>553.21</v>
      </c>
      <c r="C12" s="92">
        <v>555.97</v>
      </c>
      <c r="D12" s="92">
        <f t="shared" si="0"/>
        <v>2.7599999999999909</v>
      </c>
      <c r="E12" s="103">
        <f t="shared" si="1"/>
        <v>4.9890638274796024E-3</v>
      </c>
      <c r="G12" s="102"/>
    </row>
    <row r="13" spans="1:10" ht="14.5" x14ac:dyDescent="0.35">
      <c r="A13" s="93" t="s">
        <v>156</v>
      </c>
      <c r="B13" s="92">
        <v>1316.09</v>
      </c>
      <c r="C13" s="92">
        <v>1358.65</v>
      </c>
      <c r="D13" s="92">
        <f t="shared" si="0"/>
        <v>42.560000000000173</v>
      </c>
      <c r="E13" s="103">
        <f t="shared" si="1"/>
        <v>3.2338213951933509E-2</v>
      </c>
      <c r="G13" s="102"/>
      <c r="J13" s="109"/>
    </row>
    <row r="14" spans="1:10" ht="28.5" x14ac:dyDescent="0.35">
      <c r="A14" s="154" t="s">
        <v>177</v>
      </c>
      <c r="B14" s="92">
        <v>1874.19</v>
      </c>
      <c r="C14" s="92">
        <v>1818.24</v>
      </c>
      <c r="D14" s="92">
        <f t="shared" si="0"/>
        <v>-55.950000000000045</v>
      </c>
      <c r="E14" s="103">
        <f t="shared" si="1"/>
        <v>-2.9852896451266972E-2</v>
      </c>
      <c r="G14" s="102"/>
      <c r="J14" s="109"/>
    </row>
    <row r="15" spans="1:10" ht="28.5" x14ac:dyDescent="0.35">
      <c r="A15" s="154" t="s">
        <v>157</v>
      </c>
      <c r="B15" s="92">
        <v>867.23</v>
      </c>
      <c r="C15" s="92">
        <v>914.77</v>
      </c>
      <c r="D15" s="92">
        <f t="shared" si="0"/>
        <v>47.539999999999964</v>
      </c>
      <c r="E15" s="103">
        <f t="shared" si="1"/>
        <v>5.4818214314541661E-2</v>
      </c>
      <c r="G15" s="102"/>
    </row>
    <row r="16" spans="1:10" s="199" customFormat="1" ht="14.5" x14ac:dyDescent="0.35">
      <c r="A16" s="197" t="s">
        <v>10</v>
      </c>
      <c r="B16" s="197">
        <v>385.54</v>
      </c>
      <c r="C16" s="197">
        <v>412.86</v>
      </c>
      <c r="D16" s="197">
        <f t="shared" si="0"/>
        <v>27.319999999999993</v>
      </c>
      <c r="E16" s="201">
        <f t="shared" si="1"/>
        <v>7.0861648596773338E-2</v>
      </c>
      <c r="G16" s="202"/>
    </row>
    <row r="17" spans="1:10" ht="14.5" x14ac:dyDescent="0.35">
      <c r="A17" s="93" t="s">
        <v>161</v>
      </c>
      <c r="B17" s="92">
        <v>396.7</v>
      </c>
      <c r="C17" s="92">
        <v>426.49</v>
      </c>
      <c r="D17" s="92">
        <f t="shared" si="0"/>
        <v>29.79000000000002</v>
      </c>
      <c r="E17" s="103">
        <f t="shared" si="1"/>
        <v>7.5094529871439428E-2</v>
      </c>
      <c r="G17" s="102"/>
      <c r="J17" s="109"/>
    </row>
    <row r="18" spans="1:10" ht="14.5" x14ac:dyDescent="0.35">
      <c r="A18" s="93" t="s">
        <v>11</v>
      </c>
      <c r="B18" s="92">
        <v>7395.24</v>
      </c>
      <c r="C18" s="92">
        <v>7414.92</v>
      </c>
      <c r="D18" s="92">
        <f t="shared" si="0"/>
        <v>19.680000000000291</v>
      </c>
      <c r="E18" s="103">
        <f t="shared" ref="E18:E29" si="2">D18/B18</f>
        <v>2.6611712398786642E-3</v>
      </c>
      <c r="G18" s="102"/>
      <c r="J18" s="109"/>
    </row>
    <row r="19" spans="1:10" ht="14.5" x14ac:dyDescent="0.35">
      <c r="A19" s="92" t="s">
        <v>12</v>
      </c>
      <c r="B19" s="92">
        <v>63.8</v>
      </c>
      <c r="C19" s="92">
        <v>63.83</v>
      </c>
      <c r="D19" s="92">
        <f t="shared" ref="D19:D30" si="3">C19-B19</f>
        <v>3.0000000000001137E-2</v>
      </c>
      <c r="E19" s="103">
        <f t="shared" si="2"/>
        <v>4.7021943573669495E-4</v>
      </c>
      <c r="G19" s="102"/>
    </row>
    <row r="20" spans="1:10" ht="14.5" x14ac:dyDescent="0.35">
      <c r="A20" s="92" t="s">
        <v>13</v>
      </c>
      <c r="B20" s="92">
        <v>17.05</v>
      </c>
      <c r="C20" s="92">
        <v>17.05</v>
      </c>
      <c r="D20" s="92">
        <f t="shared" si="3"/>
        <v>0</v>
      </c>
      <c r="E20" s="103">
        <f t="shared" si="2"/>
        <v>0</v>
      </c>
      <c r="G20" s="102"/>
    </row>
    <row r="21" spans="1:10" ht="14.5" x14ac:dyDescent="0.35">
      <c r="A21" s="92" t="s">
        <v>16</v>
      </c>
      <c r="B21" s="92">
        <v>61.53</v>
      </c>
      <c r="C21" s="92">
        <v>63</v>
      </c>
      <c r="D21" s="92">
        <f t="shared" si="3"/>
        <v>1.4699999999999989</v>
      </c>
      <c r="E21" s="103">
        <f t="shared" si="2"/>
        <v>2.3890784982935134E-2</v>
      </c>
      <c r="G21" s="102"/>
    </row>
    <row r="22" spans="1:10" ht="14.5" x14ac:dyDescent="0.35">
      <c r="A22" s="92" t="s">
        <v>18</v>
      </c>
      <c r="B22" s="92">
        <v>568.03</v>
      </c>
      <c r="C22" s="92">
        <v>561.6</v>
      </c>
      <c r="D22" s="92">
        <f t="shared" si="3"/>
        <v>-6.42999999999995</v>
      </c>
      <c r="E22" s="103">
        <f t="shared" si="2"/>
        <v>-1.1319824657148302E-2</v>
      </c>
      <c r="G22" s="102"/>
    </row>
    <row r="23" spans="1:10" ht="14.5" x14ac:dyDescent="0.35">
      <c r="A23" s="92" t="s">
        <v>20</v>
      </c>
      <c r="B23" s="92">
        <v>179.63</v>
      </c>
      <c r="C23" s="92">
        <v>192.08</v>
      </c>
      <c r="D23" s="92">
        <f t="shared" si="3"/>
        <v>12.450000000000017</v>
      </c>
      <c r="E23" s="103">
        <f t="shared" si="2"/>
        <v>6.930913544508166E-2</v>
      </c>
      <c r="G23" s="102"/>
    </row>
    <row r="24" spans="1:10" ht="14.5" x14ac:dyDescent="0.35">
      <c r="A24" s="92" t="s">
        <v>21</v>
      </c>
      <c r="B24" s="92">
        <v>6481.55</v>
      </c>
      <c r="C24" s="92">
        <v>6467.65</v>
      </c>
      <c r="D24" s="92">
        <f t="shared" si="3"/>
        <v>-13.900000000000546</v>
      </c>
      <c r="E24" s="103">
        <f t="shared" si="2"/>
        <v>-2.1445487576275033E-3</v>
      </c>
      <c r="G24" s="102"/>
      <c r="J24" s="109"/>
    </row>
    <row r="25" spans="1:10" ht="14.5" x14ac:dyDescent="0.35">
      <c r="A25" s="92" t="s">
        <v>14</v>
      </c>
      <c r="B25" s="92">
        <v>3546.2</v>
      </c>
      <c r="C25" s="92">
        <v>3607.42</v>
      </c>
      <c r="D25" s="92">
        <f t="shared" si="3"/>
        <v>61.220000000000255</v>
      </c>
      <c r="E25" s="103">
        <f t="shared" si="2"/>
        <v>1.7263549715188162E-2</v>
      </c>
      <c r="G25" s="102"/>
      <c r="J25" s="109"/>
    </row>
    <row r="26" spans="1:10" s="199" customFormat="1" ht="14.5" x14ac:dyDescent="0.35">
      <c r="A26" s="197" t="s">
        <v>15</v>
      </c>
      <c r="B26" s="200">
        <v>97015.52</v>
      </c>
      <c r="C26" s="200">
        <v>99479.679999999993</v>
      </c>
      <c r="D26" s="197">
        <f t="shared" si="3"/>
        <v>2464.1599999999889</v>
      </c>
      <c r="E26" s="201">
        <f t="shared" si="2"/>
        <v>2.5399647396622611E-2</v>
      </c>
      <c r="G26" s="202"/>
      <c r="J26" s="203"/>
    </row>
    <row r="27" spans="1:10" ht="14.5" x14ac:dyDescent="0.35">
      <c r="A27" s="92" t="s">
        <v>17</v>
      </c>
      <c r="B27" s="155">
        <v>16489.12</v>
      </c>
      <c r="C27" s="155">
        <v>16506.39</v>
      </c>
      <c r="D27" s="92">
        <f t="shared" si="3"/>
        <v>17.270000000000437</v>
      </c>
      <c r="E27" s="103">
        <f t="shared" si="2"/>
        <v>1.0473572877145922E-3</v>
      </c>
      <c r="G27" s="102"/>
      <c r="J27" s="109"/>
    </row>
    <row r="28" spans="1:10" ht="14.5" x14ac:dyDescent="0.35">
      <c r="A28" s="92" t="s">
        <v>19</v>
      </c>
      <c r="B28" s="92">
        <v>1093.5999999999999</v>
      </c>
      <c r="C28" s="92">
        <v>1153.0999999999999</v>
      </c>
      <c r="D28" s="92">
        <f t="shared" si="3"/>
        <v>59.5</v>
      </c>
      <c r="E28" s="103">
        <f t="shared" si="2"/>
        <v>5.4407461594732996E-2</v>
      </c>
      <c r="G28" s="102"/>
      <c r="J28" s="109"/>
    </row>
    <row r="29" spans="1:10" ht="14.5" x14ac:dyDescent="0.35">
      <c r="A29" s="92" t="s">
        <v>22</v>
      </c>
      <c r="B29" s="92">
        <v>4170.37</v>
      </c>
      <c r="C29" s="92">
        <v>4219.66</v>
      </c>
      <c r="D29" s="92">
        <f t="shared" si="3"/>
        <v>49.289999999999964</v>
      </c>
      <c r="E29" s="103">
        <f t="shared" si="2"/>
        <v>1.1819095188196722E-2</v>
      </c>
      <c r="G29" s="102"/>
      <c r="J29" s="109"/>
    </row>
    <row r="30" spans="1:10" ht="14.5" x14ac:dyDescent="0.35">
      <c r="A30" s="105" t="s">
        <v>102</v>
      </c>
      <c r="B30" s="106">
        <v>236483.30000000002</v>
      </c>
      <c r="C30" s="106">
        <f>SUM(C4:C29)</f>
        <v>239737.2</v>
      </c>
      <c r="D30" s="107">
        <f t="shared" si="3"/>
        <v>3253.8999999999942</v>
      </c>
      <c r="E30" s="108">
        <f>D30/B30</f>
        <v>1.375953397132057E-2</v>
      </c>
      <c r="G30" s="102"/>
      <c r="J30" s="109"/>
    </row>
    <row r="31" spans="1:10" ht="14.5" x14ac:dyDescent="0.35">
      <c r="G31" s="102"/>
    </row>
    <row r="32" spans="1:10" s="101" customFormat="1" ht="28" x14ac:dyDescent="0.3">
      <c r="A32" s="98" t="s">
        <v>23</v>
      </c>
      <c r="B32" s="100" t="s">
        <v>213</v>
      </c>
      <c r="C32" s="100" t="s">
        <v>209</v>
      </c>
      <c r="D32" s="99" t="s">
        <v>178</v>
      </c>
      <c r="E32" s="99" t="s">
        <v>179</v>
      </c>
    </row>
    <row r="33" spans="1:10" x14ac:dyDescent="0.3">
      <c r="A33" s="92" t="s">
        <v>24</v>
      </c>
      <c r="B33" s="92">
        <v>566.32000000000005</v>
      </c>
      <c r="C33" s="92">
        <v>565.65</v>
      </c>
      <c r="D33" s="92">
        <f>C33-B33</f>
        <v>-0.67000000000007276</v>
      </c>
      <c r="E33" s="103">
        <f>D33/B33</f>
        <v>-1.183076705749528E-3</v>
      </c>
      <c r="J33" s="109"/>
    </row>
    <row r="34" spans="1:10" x14ac:dyDescent="0.3">
      <c r="A34" s="92" t="s">
        <v>25</v>
      </c>
      <c r="B34" s="92">
        <v>124.88</v>
      </c>
      <c r="C34" s="92">
        <v>118.51</v>
      </c>
      <c r="D34" s="92">
        <f t="shared" ref="D34:D45" si="4">C34-B34</f>
        <v>-6.3699999999999903</v>
      </c>
      <c r="E34" s="103">
        <f t="shared" ref="E34:E41" si="5">D34/B34</f>
        <v>-5.1008968609865396E-2</v>
      </c>
      <c r="J34" s="109"/>
    </row>
    <row r="35" spans="1:10" x14ac:dyDescent="0.3">
      <c r="A35" s="92" t="s">
        <v>26</v>
      </c>
      <c r="B35" s="92">
        <v>345.21</v>
      </c>
      <c r="C35" s="92">
        <v>266.17</v>
      </c>
      <c r="D35" s="92">
        <f t="shared" si="4"/>
        <v>-79.039999999999964</v>
      </c>
      <c r="E35" s="103">
        <f t="shared" si="5"/>
        <v>-0.2289620810521131</v>
      </c>
    </row>
    <row r="36" spans="1:10" x14ac:dyDescent="0.3">
      <c r="A36" s="92" t="s">
        <v>27</v>
      </c>
      <c r="B36" s="92">
        <v>60.46</v>
      </c>
      <c r="C36" s="92">
        <v>63.62</v>
      </c>
      <c r="D36" s="92">
        <f t="shared" si="4"/>
        <v>3.1599999999999966</v>
      </c>
      <c r="E36" s="103">
        <f t="shared" si="5"/>
        <v>5.2265960965927831E-2</v>
      </c>
    </row>
    <row r="37" spans="1:10" x14ac:dyDescent="0.3">
      <c r="A37" s="92" t="s">
        <v>32</v>
      </c>
      <c r="B37" s="92">
        <v>46.35</v>
      </c>
      <c r="C37" s="92">
        <v>44.1</v>
      </c>
      <c r="D37" s="92">
        <f t="shared" si="4"/>
        <v>-2.25</v>
      </c>
      <c r="E37" s="103">
        <f t="shared" si="5"/>
        <v>-4.8543689320388349E-2</v>
      </c>
      <c r="J37" s="109"/>
    </row>
    <row r="38" spans="1:10" x14ac:dyDescent="0.3">
      <c r="A38" s="92" t="s">
        <v>28</v>
      </c>
      <c r="B38" s="92">
        <v>245.8</v>
      </c>
      <c r="C38" s="92">
        <v>266.83</v>
      </c>
      <c r="D38" s="92">
        <f t="shared" si="4"/>
        <v>21.029999999999973</v>
      </c>
      <c r="E38" s="103">
        <f t="shared" si="5"/>
        <v>8.5557363710333484E-2</v>
      </c>
    </row>
    <row r="39" spans="1:10" x14ac:dyDescent="0.3">
      <c r="A39" s="93" t="s">
        <v>148</v>
      </c>
      <c r="B39" s="92">
        <v>306.5</v>
      </c>
      <c r="C39" s="92">
        <v>315.83999999999997</v>
      </c>
      <c r="D39" s="92">
        <f t="shared" ref="D39" si="6">C39-B39</f>
        <v>9.339999999999975</v>
      </c>
      <c r="E39" s="103">
        <f t="shared" ref="E39" si="7">D39/B39</f>
        <v>3.0473083197389804E-2</v>
      </c>
      <c r="J39" s="109"/>
    </row>
    <row r="40" spans="1:10" x14ac:dyDescent="0.3">
      <c r="A40" s="92" t="s">
        <v>29</v>
      </c>
      <c r="B40" s="92">
        <v>277.13</v>
      </c>
      <c r="C40" s="92">
        <v>265.23</v>
      </c>
      <c r="D40" s="92">
        <f t="shared" si="4"/>
        <v>-11.899999999999977</v>
      </c>
      <c r="E40" s="103">
        <f t="shared" si="5"/>
        <v>-4.2940136398080239E-2</v>
      </c>
    </row>
    <row r="41" spans="1:10" ht="13.9" customHeight="1" x14ac:dyDescent="0.3">
      <c r="A41" s="92" t="s">
        <v>30</v>
      </c>
      <c r="B41" s="92">
        <v>126.62</v>
      </c>
      <c r="C41" s="92">
        <v>114.72</v>
      </c>
      <c r="D41" s="92">
        <f t="shared" si="4"/>
        <v>-11.900000000000006</v>
      </c>
      <c r="E41" s="103">
        <f t="shared" si="5"/>
        <v>-9.3981993365976985E-2</v>
      </c>
    </row>
    <row r="42" spans="1:10" s="199" customFormat="1" x14ac:dyDescent="0.3">
      <c r="A42" s="196" t="s">
        <v>214</v>
      </c>
      <c r="B42" s="197">
        <v>0</v>
      </c>
      <c r="C42" s="197">
        <v>11</v>
      </c>
      <c r="D42" s="197">
        <f t="shared" si="4"/>
        <v>11</v>
      </c>
      <c r="E42" s="198">
        <v>1</v>
      </c>
    </row>
    <row r="43" spans="1:10" x14ac:dyDescent="0.3">
      <c r="A43" s="105" t="s">
        <v>104</v>
      </c>
      <c r="B43" s="107">
        <v>2099.27</v>
      </c>
      <c r="C43" s="107">
        <f>SUM(C33:C42)</f>
        <v>2031.6699999999998</v>
      </c>
      <c r="D43" s="107">
        <f t="shared" si="4"/>
        <v>-67.600000000000136</v>
      </c>
      <c r="E43" s="108">
        <f>D43/B43</f>
        <v>-3.2201670104369681E-2</v>
      </c>
    </row>
    <row r="44" spans="1:10" x14ac:dyDescent="0.3">
      <c r="A44" s="110"/>
      <c r="E44" s="111"/>
    </row>
    <row r="45" spans="1:10" x14ac:dyDescent="0.3">
      <c r="A45" s="112" t="s">
        <v>103</v>
      </c>
      <c r="B45" s="106">
        <v>238582.57</v>
      </c>
      <c r="C45" s="106">
        <f>C30+C43</f>
        <v>241768.87000000002</v>
      </c>
      <c r="D45" s="107">
        <f t="shared" si="4"/>
        <v>3186.3000000000175</v>
      </c>
      <c r="E45" s="108">
        <f>D45/B45</f>
        <v>1.3355124810668346E-2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41"/>
  <sheetViews>
    <sheetView topLeftCell="A13" zoomScaleNormal="100" workbookViewId="0">
      <selection activeCell="B29" sqref="B29"/>
    </sheetView>
  </sheetViews>
  <sheetFormatPr defaultColWidth="8.81640625" defaultRowHeight="14" x14ac:dyDescent="0.3"/>
  <cols>
    <col min="1" max="1" width="66.08984375" style="15" bestFit="1" customWidth="1"/>
    <col min="2" max="2" width="12" style="37" bestFit="1" customWidth="1"/>
    <col min="3" max="4" width="10.81640625" style="15" bestFit="1" customWidth="1"/>
    <col min="5" max="5" width="22" style="15" bestFit="1" customWidth="1"/>
    <col min="6" max="6" width="12.6328125" style="15" bestFit="1" customWidth="1"/>
    <col min="7" max="7" width="12.08984375" style="15" bestFit="1" customWidth="1"/>
    <col min="8" max="8" width="16" style="15" bestFit="1" customWidth="1"/>
    <col min="9" max="9" width="30" style="15" bestFit="1" customWidth="1"/>
    <col min="10" max="10" width="22.81640625" style="15" bestFit="1" customWidth="1"/>
    <col min="11" max="11" width="31.08984375" style="15" bestFit="1" customWidth="1"/>
    <col min="12" max="12" width="10" style="15" bestFit="1" customWidth="1"/>
    <col min="13" max="13" width="21" style="15" bestFit="1" customWidth="1"/>
    <col min="14" max="14" width="15.81640625" style="15" bestFit="1" customWidth="1"/>
    <col min="15" max="15" width="23.81640625" style="15" bestFit="1" customWidth="1"/>
    <col min="16" max="16384" width="8.81640625" style="15"/>
  </cols>
  <sheetData>
    <row r="1" spans="1:4" ht="28.5" x14ac:dyDescent="0.35">
      <c r="A1" s="28" t="s">
        <v>115</v>
      </c>
      <c r="B1" s="190" t="s">
        <v>33</v>
      </c>
      <c r="D1"/>
    </row>
    <row r="2" spans="1:4" ht="14.5" x14ac:dyDescent="0.35">
      <c r="A2" s="43" t="s">
        <v>105</v>
      </c>
      <c r="B2" s="62">
        <v>58571.08</v>
      </c>
      <c r="C2" s="27"/>
      <c r="D2"/>
    </row>
    <row r="3" spans="1:4" ht="14.5" x14ac:dyDescent="0.35">
      <c r="A3" s="43" t="s">
        <v>83</v>
      </c>
      <c r="B3" s="62">
        <v>38553.96</v>
      </c>
      <c r="C3" s="27"/>
      <c r="D3"/>
    </row>
    <row r="4" spans="1:4" ht="14.5" x14ac:dyDescent="0.35">
      <c r="A4" s="43" t="s">
        <v>106</v>
      </c>
      <c r="B4" s="62">
        <v>14958.09</v>
      </c>
      <c r="C4" s="27"/>
      <c r="D4" s="193"/>
    </row>
    <row r="5" spans="1:4" ht="14.5" x14ac:dyDescent="0.35">
      <c r="A5" s="43" t="s">
        <v>107</v>
      </c>
      <c r="B5" s="164">
        <v>14560.14</v>
      </c>
      <c r="C5" s="79"/>
      <c r="D5"/>
    </row>
    <row r="6" spans="1:4" ht="14.5" x14ac:dyDescent="0.35">
      <c r="A6" s="43" t="s">
        <v>60</v>
      </c>
      <c r="B6" s="62">
        <v>11966.38</v>
      </c>
      <c r="C6" s="27"/>
      <c r="D6"/>
    </row>
    <row r="7" spans="1:4" ht="14.5" x14ac:dyDescent="0.35">
      <c r="A7" s="93" t="s">
        <v>61</v>
      </c>
      <c r="B7" s="62">
        <v>11036.16</v>
      </c>
      <c r="C7" s="27"/>
      <c r="D7"/>
    </row>
    <row r="8" spans="1:4" ht="14.5" x14ac:dyDescent="0.35">
      <c r="A8" s="43" t="s">
        <v>108</v>
      </c>
      <c r="B8" s="84">
        <v>4880.3</v>
      </c>
      <c r="C8" s="27"/>
      <c r="D8"/>
    </row>
    <row r="9" spans="1:4" ht="14.5" x14ac:dyDescent="0.35">
      <c r="A9" s="43" t="s">
        <v>149</v>
      </c>
      <c r="B9" s="64">
        <v>4812.87</v>
      </c>
      <c r="C9" s="27"/>
      <c r="D9"/>
    </row>
    <row r="10" spans="1:4" ht="14.5" x14ac:dyDescent="0.35">
      <c r="A10" s="43" t="s">
        <v>84</v>
      </c>
      <c r="B10" s="64">
        <v>4298.09</v>
      </c>
      <c r="C10" s="27"/>
      <c r="D10"/>
    </row>
    <row r="11" spans="1:4" ht="14.5" x14ac:dyDescent="0.35">
      <c r="A11" s="43" t="s">
        <v>109</v>
      </c>
      <c r="B11" s="84">
        <v>3869.12</v>
      </c>
      <c r="C11" s="27"/>
      <c r="D11"/>
    </row>
    <row r="12" spans="1:4" ht="14.5" x14ac:dyDescent="0.35">
      <c r="A12" s="43" t="s">
        <v>110</v>
      </c>
      <c r="B12" s="84">
        <v>3419.3</v>
      </c>
      <c r="C12" s="27"/>
      <c r="D12"/>
    </row>
    <row r="13" spans="1:4" ht="14.5" x14ac:dyDescent="0.35">
      <c r="A13" s="43" t="s">
        <v>85</v>
      </c>
      <c r="B13" s="64">
        <v>2608.1999999999998</v>
      </c>
      <c r="C13" s="27"/>
      <c r="D13"/>
    </row>
    <row r="14" spans="1:4" ht="14.5" x14ac:dyDescent="0.35">
      <c r="A14" s="43" t="s">
        <v>111</v>
      </c>
      <c r="B14" s="84">
        <v>2267.35</v>
      </c>
      <c r="C14" s="27"/>
      <c r="D14"/>
    </row>
    <row r="15" spans="1:4" ht="14.5" x14ac:dyDescent="0.35">
      <c r="A15" s="43" t="s">
        <v>145</v>
      </c>
      <c r="B15" s="64">
        <v>1971.25</v>
      </c>
      <c r="C15" s="27"/>
      <c r="D15"/>
    </row>
    <row r="16" spans="1:4" x14ac:dyDescent="0.3">
      <c r="A16" s="43" t="s">
        <v>88</v>
      </c>
      <c r="B16" s="64">
        <v>1824.08</v>
      </c>
      <c r="C16" s="27"/>
    </row>
    <row r="17" spans="1:4" x14ac:dyDescent="0.3">
      <c r="A17" s="43" t="s">
        <v>112</v>
      </c>
      <c r="B17" s="84">
        <v>1250.79</v>
      </c>
      <c r="C17" s="27"/>
    </row>
    <row r="18" spans="1:4" x14ac:dyDescent="0.3">
      <c r="A18" s="43" t="s">
        <v>113</v>
      </c>
      <c r="B18" s="84">
        <v>1120.3399999999999</v>
      </c>
      <c r="C18" s="27"/>
    </row>
    <row r="19" spans="1:4" x14ac:dyDescent="0.3">
      <c r="A19" s="43" t="s">
        <v>210</v>
      </c>
      <c r="B19" s="84">
        <v>1041.5</v>
      </c>
      <c r="C19" s="27"/>
    </row>
    <row r="20" spans="1:4" x14ac:dyDescent="0.3">
      <c r="A20" s="43" t="s">
        <v>114</v>
      </c>
      <c r="B20" s="84">
        <v>1040.44</v>
      </c>
      <c r="C20" s="27"/>
    </row>
    <row r="21" spans="1:4" x14ac:dyDescent="0.3">
      <c r="A21" s="43" t="s">
        <v>208</v>
      </c>
      <c r="B21" s="84">
        <v>1004.62</v>
      </c>
      <c r="C21" s="79"/>
    </row>
    <row r="22" spans="1:4" x14ac:dyDescent="0.3">
      <c r="A22" s="43" t="s">
        <v>87</v>
      </c>
      <c r="B22" s="64">
        <v>989.98</v>
      </c>
      <c r="C22" s="79"/>
    </row>
    <row r="23" spans="1:4" x14ac:dyDescent="0.3">
      <c r="A23" s="43" t="s">
        <v>97</v>
      </c>
      <c r="B23" s="64">
        <v>954.58</v>
      </c>
      <c r="C23" s="79"/>
      <c r="D23" s="22"/>
    </row>
    <row r="24" spans="1:4" x14ac:dyDescent="0.3">
      <c r="A24" s="43" t="s">
        <v>62</v>
      </c>
      <c r="B24" s="164">
        <v>34431.22</v>
      </c>
      <c r="D24" s="22"/>
    </row>
    <row r="25" spans="1:4" x14ac:dyDescent="0.3">
      <c r="A25" s="191" t="s">
        <v>4</v>
      </c>
      <c r="B25" s="192">
        <v>221429.84</v>
      </c>
    </row>
    <row r="27" spans="1:4" x14ac:dyDescent="0.3">
      <c r="C27" s="85"/>
    </row>
    <row r="28" spans="1:4" x14ac:dyDescent="0.3">
      <c r="A28" s="29" t="s">
        <v>146</v>
      </c>
      <c r="B28" s="36" t="s">
        <v>33</v>
      </c>
      <c r="C28" s="85"/>
    </row>
    <row r="29" spans="1:4" x14ac:dyDescent="0.3">
      <c r="A29" s="19" t="s">
        <v>200</v>
      </c>
      <c r="B29" s="84">
        <v>4881.92</v>
      </c>
      <c r="C29" s="85"/>
    </row>
    <row r="30" spans="1:4" x14ac:dyDescent="0.3">
      <c r="A30" s="19" t="s">
        <v>199</v>
      </c>
      <c r="B30" s="84">
        <v>4414.1899999999996</v>
      </c>
      <c r="C30" s="85"/>
    </row>
    <row r="31" spans="1:4" x14ac:dyDescent="0.3">
      <c r="A31" s="19" t="s">
        <v>193</v>
      </c>
      <c r="B31" s="84">
        <v>3108.9</v>
      </c>
      <c r="C31" s="85"/>
    </row>
    <row r="32" spans="1:4" x14ac:dyDescent="0.3">
      <c r="A32" s="19" t="s">
        <v>204</v>
      </c>
      <c r="B32" s="84">
        <v>1528.84</v>
      </c>
      <c r="C32" s="85"/>
    </row>
    <row r="33" spans="1:3" x14ac:dyDescent="0.3">
      <c r="A33" s="19" t="s">
        <v>203</v>
      </c>
      <c r="B33" s="84">
        <v>1362.2</v>
      </c>
      <c r="C33" s="85"/>
    </row>
    <row r="34" spans="1:3" x14ac:dyDescent="0.3">
      <c r="A34" s="19" t="s">
        <v>195</v>
      </c>
      <c r="B34" s="84">
        <v>1067.24</v>
      </c>
      <c r="C34" s="85"/>
    </row>
    <row r="35" spans="1:3" x14ac:dyDescent="0.3">
      <c r="A35" s="19" t="s">
        <v>198</v>
      </c>
      <c r="B35" s="84">
        <v>1062.68</v>
      </c>
      <c r="C35" s="85"/>
    </row>
    <row r="36" spans="1:3" x14ac:dyDescent="0.3">
      <c r="A36" s="19" t="s">
        <v>197</v>
      </c>
      <c r="B36" s="84">
        <v>1022.51</v>
      </c>
      <c r="C36" s="85"/>
    </row>
    <row r="37" spans="1:3" x14ac:dyDescent="0.3">
      <c r="A37" s="19" t="s">
        <v>201</v>
      </c>
      <c r="B37" s="84">
        <v>866.7</v>
      </c>
      <c r="C37" s="85"/>
    </row>
    <row r="38" spans="1:3" x14ac:dyDescent="0.3">
      <c r="A38" s="19" t="s">
        <v>202</v>
      </c>
      <c r="B38" s="84">
        <v>382.3</v>
      </c>
      <c r="C38" s="85"/>
    </row>
    <row r="39" spans="1:3" x14ac:dyDescent="0.3">
      <c r="A39" s="19" t="s">
        <v>196</v>
      </c>
      <c r="B39" s="84">
        <v>347.23</v>
      </c>
      <c r="C39" s="85"/>
    </row>
    <row r="40" spans="1:3" x14ac:dyDescent="0.3">
      <c r="A40" s="19" t="s">
        <v>194</v>
      </c>
      <c r="B40" s="84">
        <v>294.32</v>
      </c>
    </row>
    <row r="41" spans="1:3" x14ac:dyDescent="0.3">
      <c r="A41" s="8" t="s">
        <v>4</v>
      </c>
      <c r="B41" s="86">
        <f>SUM(B29:B40)</f>
        <v>20339.03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6"/>
  <sheetViews>
    <sheetView topLeftCell="A7" zoomScale="122" zoomScaleNormal="122" workbookViewId="0">
      <selection activeCell="A15" sqref="A15:XFD15"/>
    </sheetView>
  </sheetViews>
  <sheetFormatPr defaultColWidth="8.81640625" defaultRowHeight="14" x14ac:dyDescent="0.3"/>
  <cols>
    <col min="1" max="1" width="48.36328125" style="15" bestFit="1" customWidth="1"/>
    <col min="2" max="2" width="15.08984375" style="15" customWidth="1"/>
    <col min="3" max="3" width="14" style="15" bestFit="1" customWidth="1"/>
    <col min="4" max="4" width="13" style="15" customWidth="1"/>
    <col min="5" max="5" width="9.08984375" style="15" customWidth="1"/>
    <col min="6" max="6" width="12.08984375" style="15" customWidth="1"/>
    <col min="7" max="7" width="12.81640625" style="15" bestFit="1" customWidth="1"/>
    <col min="8" max="8" width="10.26953125" style="15" bestFit="1" customWidth="1"/>
    <col min="9" max="9" width="25.7265625" style="15" customWidth="1"/>
    <col min="10" max="10" width="13" style="15" customWidth="1"/>
    <col min="11" max="16384" width="8.81640625" style="15"/>
  </cols>
  <sheetData>
    <row r="1" spans="1:12" ht="42" x14ac:dyDescent="0.3">
      <c r="A1" s="21"/>
      <c r="B1" s="205" t="s">
        <v>116</v>
      </c>
      <c r="C1" s="206"/>
      <c r="D1" s="206" t="s">
        <v>117</v>
      </c>
      <c r="E1" s="206"/>
      <c r="F1" s="38" t="s">
        <v>4</v>
      </c>
      <c r="G1" s="39" t="s">
        <v>118</v>
      </c>
    </row>
    <row r="2" spans="1:12" x14ac:dyDescent="0.3">
      <c r="A2" s="19" t="s">
        <v>134</v>
      </c>
      <c r="B2" s="64">
        <v>5392.57</v>
      </c>
      <c r="C2" s="72">
        <f>B2/$F2</f>
        <v>0.98658228913392276</v>
      </c>
      <c r="D2" s="43">
        <v>73.34</v>
      </c>
      <c r="E2" s="72">
        <f>D2/$F2</f>
        <v>1.3417710866077195E-2</v>
      </c>
      <c r="F2" s="64">
        <v>5465.91</v>
      </c>
      <c r="G2" s="72">
        <f>F2/F$21</f>
        <v>2.2611444797898301E-2</v>
      </c>
      <c r="I2" s="22"/>
      <c r="L2" s="22"/>
    </row>
    <row r="3" spans="1:12" x14ac:dyDescent="0.3">
      <c r="A3" s="19" t="s">
        <v>135</v>
      </c>
      <c r="B3" s="64">
        <v>9331.41</v>
      </c>
      <c r="C3" s="72">
        <f t="shared" ref="C3:E21" si="0">B3/$F3</f>
        <v>0.92813002598968175</v>
      </c>
      <c r="D3" s="43">
        <v>722.58</v>
      </c>
      <c r="E3" s="72">
        <f t="shared" si="0"/>
        <v>7.1869974010318291E-2</v>
      </c>
      <c r="F3" s="64">
        <v>10053.99</v>
      </c>
      <c r="G3" s="72">
        <f t="shared" ref="G3:G21" si="1">F3/F$21</f>
        <v>4.1591471481166271E-2</v>
      </c>
      <c r="I3" s="22"/>
      <c r="L3" s="22"/>
    </row>
    <row r="4" spans="1:12" x14ac:dyDescent="0.3">
      <c r="A4" s="19" t="s">
        <v>136</v>
      </c>
      <c r="B4" s="62">
        <v>17864.259999999998</v>
      </c>
      <c r="C4" s="72">
        <f t="shared" si="0"/>
        <v>0.94566577045705635</v>
      </c>
      <c r="D4" s="43">
        <v>1026.4100000000001</v>
      </c>
      <c r="E4" s="72">
        <f t="shared" si="0"/>
        <v>5.4334229542943695E-2</v>
      </c>
      <c r="F4" s="62">
        <v>18890.669999999998</v>
      </c>
      <c r="G4" s="72">
        <f t="shared" si="1"/>
        <v>7.8147159741070282E-2</v>
      </c>
      <c r="I4" s="22"/>
      <c r="L4" s="22"/>
    </row>
    <row r="5" spans="1:12" x14ac:dyDescent="0.3">
      <c r="A5" s="19" t="s">
        <v>137</v>
      </c>
      <c r="B5" s="64">
        <v>3738.04</v>
      </c>
      <c r="C5" s="72">
        <f t="shared" si="0"/>
        <v>0.99362048250417323</v>
      </c>
      <c r="D5" s="43">
        <v>24</v>
      </c>
      <c r="E5" s="72">
        <f t="shared" si="0"/>
        <v>6.3795174958267324E-3</v>
      </c>
      <c r="F5" s="64">
        <v>3762.04</v>
      </c>
      <c r="G5" s="72">
        <f t="shared" si="1"/>
        <v>1.5562854087880213E-2</v>
      </c>
      <c r="I5" s="22"/>
      <c r="L5" s="22"/>
    </row>
    <row r="6" spans="1:12" x14ac:dyDescent="0.3">
      <c r="A6" s="19" t="s">
        <v>40</v>
      </c>
      <c r="B6" s="62">
        <v>35135.08</v>
      </c>
      <c r="C6" s="72">
        <f t="shared" si="0"/>
        <v>0.72898848746489153</v>
      </c>
      <c r="D6" s="62">
        <v>13061.95</v>
      </c>
      <c r="E6" s="72">
        <f t="shared" si="0"/>
        <v>0.27101151253510852</v>
      </c>
      <c r="F6" s="62">
        <v>48197.03</v>
      </c>
      <c r="G6" s="72">
        <f t="shared" si="1"/>
        <v>0.19938207604363198</v>
      </c>
      <c r="I6" s="22"/>
      <c r="L6" s="22"/>
    </row>
    <row r="7" spans="1:12" x14ac:dyDescent="0.3">
      <c r="A7" s="92" t="s">
        <v>41</v>
      </c>
      <c r="B7" s="62">
        <v>13637.87</v>
      </c>
      <c r="C7" s="72">
        <f t="shared" si="0"/>
        <v>0.95124591524637558</v>
      </c>
      <c r="D7" s="43">
        <v>698.98</v>
      </c>
      <c r="E7" s="72">
        <f t="shared" si="0"/>
        <v>4.8754084753624402E-2</v>
      </c>
      <c r="F7" s="56">
        <v>14336.85</v>
      </c>
      <c r="G7" s="141">
        <f t="shared" si="1"/>
        <v>5.9308860253964715E-2</v>
      </c>
      <c r="I7" s="22"/>
      <c r="L7" s="22"/>
    </row>
    <row r="8" spans="1:12" x14ac:dyDescent="0.3">
      <c r="A8" s="19" t="s">
        <v>42</v>
      </c>
      <c r="B8" s="62">
        <v>10261.209999999999</v>
      </c>
      <c r="C8" s="72">
        <f t="shared" si="0"/>
        <v>0.96203593802443987</v>
      </c>
      <c r="D8" s="62">
        <v>404.93</v>
      </c>
      <c r="E8" s="72">
        <f t="shared" si="0"/>
        <v>3.7964061975560043E-2</v>
      </c>
      <c r="F8" s="56">
        <v>10666.14</v>
      </c>
      <c r="G8" s="141">
        <f t="shared" si="1"/>
        <v>4.4123821251475966E-2</v>
      </c>
      <c r="I8" s="22"/>
      <c r="L8" s="22"/>
    </row>
    <row r="9" spans="1:12" x14ac:dyDescent="0.3">
      <c r="A9" s="19" t="s">
        <v>138</v>
      </c>
      <c r="B9" s="64">
        <v>4851.8500000000004</v>
      </c>
      <c r="C9" s="72">
        <f t="shared" si="0"/>
        <v>0.978390848173325</v>
      </c>
      <c r="D9" s="43">
        <v>107.16</v>
      </c>
      <c r="E9" s="72">
        <f t="shared" si="0"/>
        <v>2.1609151826675079E-2</v>
      </c>
      <c r="F9" s="57">
        <v>4959.01</v>
      </c>
      <c r="G9" s="141">
        <f t="shared" si="1"/>
        <v>2.0514494542944482E-2</v>
      </c>
      <c r="I9" s="22"/>
      <c r="L9" s="22"/>
    </row>
    <row r="10" spans="1:12" x14ac:dyDescent="0.3">
      <c r="A10" s="19" t="s">
        <v>43</v>
      </c>
      <c r="B10" s="62">
        <v>20770.009999999998</v>
      </c>
      <c r="C10" s="72">
        <f t="shared" si="0"/>
        <v>0.96770332476052023</v>
      </c>
      <c r="D10" s="43">
        <v>693.19</v>
      </c>
      <c r="E10" s="72">
        <f t="shared" si="0"/>
        <v>3.2296675239479669E-2</v>
      </c>
      <c r="F10" s="56">
        <v>21463.200000000001</v>
      </c>
      <c r="G10" s="141">
        <f t="shared" si="1"/>
        <v>8.8789233995117164E-2</v>
      </c>
      <c r="I10" s="22"/>
      <c r="L10" s="22"/>
    </row>
    <row r="11" spans="1:12" x14ac:dyDescent="0.3">
      <c r="A11" s="19" t="s">
        <v>44</v>
      </c>
      <c r="B11" s="62">
        <v>16760.7</v>
      </c>
      <c r="C11" s="72">
        <f t="shared" si="0"/>
        <v>0.9671131780977632</v>
      </c>
      <c r="D11" s="43">
        <v>569.95000000000005</v>
      </c>
      <c r="E11" s="72">
        <f t="shared" si="0"/>
        <v>3.2886821902236789E-2</v>
      </c>
      <c r="F11" s="56">
        <v>17330.650000000001</v>
      </c>
      <c r="G11" s="141">
        <f t="shared" si="1"/>
        <v>7.1693649508809382E-2</v>
      </c>
      <c r="I11" s="22"/>
      <c r="L11" s="22"/>
    </row>
    <row r="12" spans="1:12" x14ac:dyDescent="0.3">
      <c r="A12" s="19" t="s">
        <v>139</v>
      </c>
      <c r="B12" s="62">
        <v>11048.46</v>
      </c>
      <c r="C12" s="72">
        <f t="shared" si="0"/>
        <v>0.97256799902113444</v>
      </c>
      <c r="D12" s="43">
        <v>311.63</v>
      </c>
      <c r="E12" s="72">
        <f t="shared" si="0"/>
        <v>2.7432000978865483E-2</v>
      </c>
      <c r="F12" s="56">
        <v>11360.09</v>
      </c>
      <c r="G12" s="141">
        <f t="shared" si="1"/>
        <v>4.6994562284076488E-2</v>
      </c>
      <c r="I12" s="22"/>
      <c r="L12" s="22"/>
    </row>
    <row r="13" spans="1:12" x14ac:dyDescent="0.3">
      <c r="A13" s="19" t="s">
        <v>140</v>
      </c>
      <c r="B13" s="64">
        <v>6834.28</v>
      </c>
      <c r="C13" s="72">
        <f t="shared" si="0"/>
        <v>0.97028224203532276</v>
      </c>
      <c r="D13" s="43">
        <v>209.32</v>
      </c>
      <c r="E13" s="72">
        <f t="shared" si="0"/>
        <v>2.9717757964677152E-2</v>
      </c>
      <c r="F13" s="57">
        <v>7043.6</v>
      </c>
      <c r="G13" s="141">
        <f t="shared" si="1"/>
        <v>2.9138052506989046E-2</v>
      </c>
      <c r="I13" s="22"/>
      <c r="L13" s="22"/>
    </row>
    <row r="14" spans="1:12" x14ac:dyDescent="0.3">
      <c r="A14" s="19" t="s">
        <v>141</v>
      </c>
      <c r="B14" s="64">
        <v>9792.86</v>
      </c>
      <c r="C14" s="72">
        <f t="shared" si="0"/>
        <v>0.98266735838018626</v>
      </c>
      <c r="D14" s="43">
        <v>172.73</v>
      </c>
      <c r="E14" s="72">
        <f t="shared" si="0"/>
        <v>1.7332641619813779E-2</v>
      </c>
      <c r="F14" s="57">
        <v>9965.59</v>
      </c>
      <c r="G14" s="141">
        <f t="shared" si="1"/>
        <v>4.1225777256392322E-2</v>
      </c>
      <c r="I14" s="22"/>
      <c r="L14" s="22"/>
    </row>
    <row r="15" spans="1:12" x14ac:dyDescent="0.3">
      <c r="A15" s="19" t="s">
        <v>142</v>
      </c>
      <c r="B15" s="64">
        <v>3834.29</v>
      </c>
      <c r="C15" s="72">
        <f t="shared" si="0"/>
        <v>0.98819615008930206</v>
      </c>
      <c r="D15" s="43">
        <v>45.8</v>
      </c>
      <c r="E15" s="72">
        <f t="shared" si="0"/>
        <v>1.1803849910697946E-2</v>
      </c>
      <c r="F15" s="57">
        <v>3880.09</v>
      </c>
      <c r="G15" s="141">
        <f t="shared" si="1"/>
        <v>1.6051204803203351E-2</v>
      </c>
      <c r="I15" s="22"/>
      <c r="L15" s="22"/>
    </row>
    <row r="16" spans="1:12" x14ac:dyDescent="0.3">
      <c r="A16" s="19" t="s">
        <v>143</v>
      </c>
      <c r="B16" s="64">
        <v>5988.59</v>
      </c>
      <c r="C16" s="72">
        <f t="shared" si="0"/>
        <v>0.96613691399034285</v>
      </c>
      <c r="D16" s="43">
        <v>209.9</v>
      </c>
      <c r="E16" s="72">
        <f t="shared" si="0"/>
        <v>3.3863086009657192E-2</v>
      </c>
      <c r="F16" s="57">
        <v>6198.49</v>
      </c>
      <c r="G16" s="141">
        <f t="shared" si="1"/>
        <v>2.5641990897275046E-2</v>
      </c>
      <c r="I16" s="22"/>
      <c r="L16" s="22"/>
    </row>
    <row r="17" spans="1:15" x14ac:dyDescent="0.3">
      <c r="A17" s="19" t="s">
        <v>45</v>
      </c>
      <c r="B17" s="62">
        <v>13539.67</v>
      </c>
      <c r="C17" s="72">
        <f t="shared" si="0"/>
        <v>0.95546668699023485</v>
      </c>
      <c r="D17" s="43">
        <v>631.07000000000005</v>
      </c>
      <c r="E17" s="72">
        <f t="shared" si="0"/>
        <v>4.4533313009765194E-2</v>
      </c>
      <c r="F17" s="56">
        <v>14170.74</v>
      </c>
      <c r="G17" s="141">
        <f t="shared" si="1"/>
        <v>5.8621694330014469E-2</v>
      </c>
      <c r="I17" s="22"/>
      <c r="L17" s="22"/>
    </row>
    <row r="18" spans="1:15" x14ac:dyDescent="0.3">
      <c r="A18" s="19" t="s">
        <v>46</v>
      </c>
      <c r="B18" s="64">
        <v>7943.5</v>
      </c>
      <c r="C18" s="72">
        <f t="shared" si="0"/>
        <v>0.9417677277237877</v>
      </c>
      <c r="D18" s="43">
        <v>491.17</v>
      </c>
      <c r="E18" s="72">
        <f t="shared" si="0"/>
        <v>5.8232272276212346E-2</v>
      </c>
      <c r="F18" s="57">
        <v>8434.67</v>
      </c>
      <c r="G18" s="141">
        <f t="shared" si="1"/>
        <v>3.4892648267806983E-2</v>
      </c>
      <c r="I18" s="22"/>
      <c r="L18" s="22"/>
    </row>
    <row r="19" spans="1:15" x14ac:dyDescent="0.3">
      <c r="A19" s="19" t="s">
        <v>47</v>
      </c>
      <c r="B19" s="62">
        <v>12814.97</v>
      </c>
      <c r="C19" s="72">
        <f t="shared" si="0"/>
        <v>0.95999547531311358</v>
      </c>
      <c r="D19" s="43">
        <v>534.02</v>
      </c>
      <c r="E19" s="72">
        <f t="shared" si="0"/>
        <v>4.0004524686886422E-2</v>
      </c>
      <c r="F19" s="56">
        <v>13348.99</v>
      </c>
      <c r="G19" s="141">
        <f t="shared" si="1"/>
        <v>5.5222268660240742E-2</v>
      </c>
      <c r="I19" s="22"/>
      <c r="L19" s="22"/>
    </row>
    <row r="20" spans="1:15" x14ac:dyDescent="0.3">
      <c r="A20" s="19" t="s">
        <v>48</v>
      </c>
      <c r="B20" s="62">
        <v>11855.62</v>
      </c>
      <c r="C20" s="72">
        <f t="shared" si="0"/>
        <v>0.97143292587997965</v>
      </c>
      <c r="D20" s="43">
        <v>348.64</v>
      </c>
      <c r="E20" s="72">
        <f t="shared" si="0"/>
        <v>2.8567074120020384E-2</v>
      </c>
      <c r="F20" s="56">
        <v>12204.26</v>
      </c>
      <c r="G20" s="141">
        <f t="shared" si="1"/>
        <v>5.048673529004289E-2</v>
      </c>
      <c r="I20" s="22"/>
      <c r="L20" s="22"/>
    </row>
    <row r="21" spans="1:15" x14ac:dyDescent="0.3">
      <c r="A21" s="29" t="s">
        <v>147</v>
      </c>
      <c r="B21" s="140">
        <f>SUM(B2:B20)</f>
        <v>221395.24</v>
      </c>
      <c r="C21" s="63">
        <f t="shared" si="0"/>
        <v>0.91587059570637752</v>
      </c>
      <c r="D21" s="140">
        <f>SUM(D2:D20)</f>
        <v>20336.77</v>
      </c>
      <c r="E21" s="63">
        <f t="shared" si="0"/>
        <v>8.412940429362252E-2</v>
      </c>
      <c r="F21" s="140">
        <f>SUM(F2:F20)</f>
        <v>241732.00999999998</v>
      </c>
      <c r="G21" s="63">
        <f t="shared" si="1"/>
        <v>1</v>
      </c>
      <c r="I21" s="22"/>
      <c r="L21" s="22"/>
    </row>
    <row r="22" spans="1:15" x14ac:dyDescent="0.3">
      <c r="H22" s="22"/>
    </row>
    <row r="23" spans="1:15" x14ac:dyDescent="0.3">
      <c r="A23" s="173" t="s">
        <v>191</v>
      </c>
      <c r="B23" s="168" t="s">
        <v>33</v>
      </c>
      <c r="C23" s="168" t="s">
        <v>59</v>
      </c>
      <c r="D23" s="169"/>
      <c r="E23" s="169"/>
      <c r="F23" s="169"/>
      <c r="G23" s="169"/>
      <c r="H23" s="169"/>
      <c r="L23" s="169"/>
      <c r="M23" s="169"/>
    </row>
    <row r="24" spans="1:15" ht="14.5" x14ac:dyDescent="0.3">
      <c r="A24" s="170" t="s">
        <v>39</v>
      </c>
      <c r="B24" s="175">
        <f>B2+B3+B4+B5+B6</f>
        <v>71461.36</v>
      </c>
      <c r="C24" s="174">
        <f>B24/B26</f>
        <v>0.82738980965996844</v>
      </c>
      <c r="D24" s="169"/>
      <c r="E24" s="171"/>
      <c r="F24" s="204"/>
      <c r="G24" s="171"/>
      <c r="H24" s="169"/>
      <c r="L24" s="169"/>
      <c r="M24" s="169"/>
      <c r="N24" s="169"/>
      <c r="O24" s="169"/>
    </row>
    <row r="25" spans="1:15" ht="14.5" x14ac:dyDescent="0.3">
      <c r="A25" s="170" t="s">
        <v>38</v>
      </c>
      <c r="B25" s="175">
        <f>D2+D3+D4+D5+D6</f>
        <v>14908.28</v>
      </c>
      <c r="C25" s="174">
        <f>B25/B26</f>
        <v>0.17261019034003153</v>
      </c>
      <c r="D25" s="169"/>
      <c r="E25" s="171"/>
      <c r="F25" s="171"/>
      <c r="G25" s="171"/>
      <c r="H25" s="169"/>
      <c r="L25" s="169"/>
      <c r="M25" s="169"/>
      <c r="N25" s="169"/>
      <c r="O25" s="169"/>
    </row>
    <row r="26" spans="1:15" ht="14.5" x14ac:dyDescent="0.3">
      <c r="A26" s="170" t="s">
        <v>4</v>
      </c>
      <c r="B26" s="175">
        <f>SUM(B24:B25)</f>
        <v>86369.64</v>
      </c>
      <c r="C26" s="176">
        <f>SUM(C24:C25)</f>
        <v>1</v>
      </c>
      <c r="D26" s="169"/>
      <c r="E26" s="171"/>
      <c r="F26" s="171"/>
      <c r="G26" s="171"/>
      <c r="H26" s="169"/>
      <c r="L26" s="169"/>
      <c r="M26" s="169"/>
      <c r="N26" s="169"/>
      <c r="O26" s="169"/>
    </row>
    <row r="27" spans="1:15" ht="14.5" x14ac:dyDescent="0.3">
      <c r="A27" s="169"/>
      <c r="B27" s="169"/>
      <c r="C27" s="169"/>
      <c r="D27" s="169"/>
      <c r="E27" s="171"/>
      <c r="F27" s="171"/>
      <c r="G27" s="171"/>
      <c r="H27" s="169"/>
      <c r="L27" s="169"/>
      <c r="M27" s="169"/>
      <c r="N27" s="169"/>
      <c r="O27" s="169"/>
    </row>
    <row r="28" spans="1:15" x14ac:dyDescent="0.3">
      <c r="A28" s="169"/>
      <c r="B28" s="169"/>
      <c r="C28" s="169"/>
      <c r="D28" s="169"/>
      <c r="E28" s="169"/>
      <c r="F28" s="169"/>
      <c r="G28" s="169"/>
      <c r="H28" s="169"/>
      <c r="L28" s="169"/>
      <c r="M28" s="169"/>
      <c r="N28" s="169"/>
      <c r="O28" s="169"/>
    </row>
    <row r="29" spans="1:15" ht="14.5" x14ac:dyDescent="0.3">
      <c r="A29" s="183" t="s">
        <v>66</v>
      </c>
      <c r="B29" s="168" t="s">
        <v>33</v>
      </c>
      <c r="C29" s="168" t="s">
        <v>59</v>
      </c>
      <c r="D29" s="171"/>
      <c r="E29" s="171"/>
      <c r="F29" s="204"/>
      <c r="G29" s="169"/>
      <c r="H29" s="169"/>
      <c r="L29" s="169"/>
      <c r="M29" s="169"/>
      <c r="N29" s="169"/>
      <c r="O29" s="169"/>
    </row>
    <row r="30" spans="1:15" ht="14.5" x14ac:dyDescent="0.3">
      <c r="A30" s="170" t="s">
        <v>39</v>
      </c>
      <c r="B30" s="175">
        <f>SUM(B7:B20)</f>
        <v>149933.87999999998</v>
      </c>
      <c r="C30" s="174">
        <f>B30/B32</f>
        <v>0.96505917102062755</v>
      </c>
      <c r="D30" s="171"/>
      <c r="E30" s="171"/>
      <c r="F30" s="171"/>
      <c r="G30" s="169"/>
      <c r="H30" s="169"/>
      <c r="L30" s="169"/>
      <c r="M30" s="169"/>
      <c r="N30" s="169"/>
      <c r="O30" s="169"/>
    </row>
    <row r="31" spans="1:15" ht="14.5" x14ac:dyDescent="0.35">
      <c r="A31" s="170" t="s">
        <v>38</v>
      </c>
      <c r="B31" s="19">
        <f>SUM(D7:D20)</f>
        <v>5428.4900000000007</v>
      </c>
      <c r="C31" s="16">
        <f>B31/B32</f>
        <v>3.4940828979372562E-2</v>
      </c>
      <c r="D31"/>
      <c r="E31" s="194"/>
      <c r="F31"/>
    </row>
    <row r="32" spans="1:15" ht="14.5" x14ac:dyDescent="0.35">
      <c r="A32" s="170" t="s">
        <v>4</v>
      </c>
      <c r="B32" s="17">
        <f>SUM(B30:B31)</f>
        <v>155362.36999999997</v>
      </c>
      <c r="C32" s="149">
        <f>SUM(C30:C31)</f>
        <v>1</v>
      </c>
      <c r="D32"/>
      <c r="E32"/>
      <c r="F32"/>
    </row>
    <row r="35" spans="1:10" x14ac:dyDescent="0.3">
      <c r="A35" s="15" t="s">
        <v>215</v>
      </c>
    </row>
    <row r="36" spans="1:10" x14ac:dyDescent="0.3">
      <c r="J36" s="35"/>
    </row>
  </sheetData>
  <mergeCells count="2">
    <mergeCell ref="B1:C1"/>
    <mergeCell ref="D1:E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68"/>
  <sheetViews>
    <sheetView topLeftCell="A25" workbookViewId="0">
      <selection activeCell="A59" sqref="A59:XFD59"/>
    </sheetView>
  </sheetViews>
  <sheetFormatPr defaultColWidth="8.81640625" defaultRowHeight="14" x14ac:dyDescent="0.3"/>
  <cols>
    <col min="1" max="1" width="21.6328125" style="94" customWidth="1"/>
    <col min="2" max="2" width="10.7265625" style="94" bestFit="1" customWidth="1"/>
    <col min="3" max="3" width="11" style="94" bestFit="1" customWidth="1"/>
    <col min="4" max="4" width="11.36328125" style="94" customWidth="1"/>
    <col min="5" max="5" width="9" style="94" bestFit="1" customWidth="1"/>
    <col min="6" max="6" width="10.36328125" style="94" customWidth="1"/>
    <col min="7" max="7" width="13.6328125" style="94" bestFit="1" customWidth="1"/>
    <col min="8" max="8" width="8.6328125" style="94" bestFit="1" customWidth="1"/>
    <col min="9" max="9" width="10.36328125" style="94" bestFit="1" customWidth="1"/>
    <col min="10" max="10" width="11" style="94" bestFit="1" customWidth="1"/>
    <col min="11" max="11" width="8.1796875" style="94" bestFit="1" customWidth="1"/>
    <col min="12" max="12" width="8.81640625" style="94"/>
    <col min="13" max="14" width="8.81640625" style="15"/>
    <col min="15" max="15" width="9.1796875" style="15" bestFit="1" customWidth="1"/>
    <col min="16" max="16384" width="8.81640625" style="15"/>
  </cols>
  <sheetData>
    <row r="1" spans="1:21" x14ac:dyDescent="0.3">
      <c r="A1" s="94" t="s">
        <v>63</v>
      </c>
    </row>
    <row r="2" spans="1:21" x14ac:dyDescent="0.3">
      <c r="A2" s="97" t="s">
        <v>211</v>
      </c>
    </row>
    <row r="3" spans="1:21" x14ac:dyDescent="0.3">
      <c r="A3" s="97" t="s">
        <v>212</v>
      </c>
    </row>
    <row r="5" spans="1:21" x14ac:dyDescent="0.3">
      <c r="B5" s="211" t="s">
        <v>33</v>
      </c>
      <c r="C5" s="211"/>
      <c r="D5" s="211"/>
      <c r="E5" s="211"/>
      <c r="F5" s="211"/>
    </row>
    <row r="6" spans="1:21" x14ac:dyDescent="0.3">
      <c r="B6" s="95" t="s">
        <v>0</v>
      </c>
      <c r="C6" s="95" t="s">
        <v>1</v>
      </c>
      <c r="D6" s="95" t="s">
        <v>2</v>
      </c>
      <c r="E6" s="95" t="s">
        <v>3</v>
      </c>
      <c r="F6" s="95" t="s">
        <v>4</v>
      </c>
    </row>
    <row r="7" spans="1:21" x14ac:dyDescent="0.3">
      <c r="A7" s="95" t="s">
        <v>68</v>
      </c>
      <c r="B7" s="113">
        <v>0.81610000000000005</v>
      </c>
      <c r="C7" s="113">
        <v>0.1477</v>
      </c>
      <c r="D7" s="113">
        <v>2.9000000000000001E-2</v>
      </c>
      <c r="E7" s="113">
        <v>7.1999999999999998E-3</v>
      </c>
      <c r="F7" s="113">
        <v>1</v>
      </c>
    </row>
    <row r="8" spans="1:21" x14ac:dyDescent="0.3">
      <c r="A8" s="114"/>
      <c r="B8" s="115"/>
      <c r="C8" s="115"/>
      <c r="D8" s="115"/>
      <c r="E8" s="115"/>
      <c r="F8" s="115"/>
    </row>
    <row r="9" spans="1:21" ht="14.5" x14ac:dyDescent="0.35">
      <c r="A9" s="116"/>
      <c r="B9" s="117"/>
      <c r="C9" s="117"/>
      <c r="D9" s="117"/>
      <c r="E9" s="117"/>
      <c r="F9" s="117"/>
      <c r="G9" s="117"/>
      <c r="H9" s="117"/>
      <c r="I9" s="117"/>
      <c r="J9" s="117"/>
    </row>
    <row r="10" spans="1:21" x14ac:dyDescent="0.3">
      <c r="B10" s="212" t="s">
        <v>33</v>
      </c>
      <c r="C10" s="212"/>
      <c r="D10" s="212"/>
      <c r="E10" s="212"/>
      <c r="F10" s="117"/>
      <c r="G10" s="117"/>
      <c r="H10" s="117"/>
      <c r="I10" s="117"/>
      <c r="J10" s="118"/>
    </row>
    <row r="11" spans="1:21" x14ac:dyDescent="0.3">
      <c r="A11" s="95" t="s">
        <v>68</v>
      </c>
      <c r="B11" s="95" t="s">
        <v>0</v>
      </c>
      <c r="C11" s="95" t="s">
        <v>1</v>
      </c>
      <c r="D11" s="95" t="s">
        <v>2</v>
      </c>
      <c r="E11" s="95" t="s">
        <v>3</v>
      </c>
      <c r="F11" s="119"/>
      <c r="G11" s="120"/>
      <c r="H11" s="119"/>
      <c r="I11" s="120"/>
      <c r="J11" s="119"/>
    </row>
    <row r="12" spans="1:21" x14ac:dyDescent="0.3">
      <c r="A12" s="92" t="s">
        <v>91</v>
      </c>
      <c r="B12" s="121">
        <v>0.3337</v>
      </c>
      <c r="C12" s="121">
        <v>0.29970000000000002</v>
      </c>
      <c r="D12" s="121">
        <v>0.38379999999999997</v>
      </c>
      <c r="E12" s="121">
        <v>0.12239999999999999</v>
      </c>
      <c r="F12" s="119"/>
      <c r="G12" s="120"/>
      <c r="H12" s="114"/>
      <c r="I12" s="120"/>
      <c r="J12" s="119"/>
      <c r="Q12" s="18"/>
      <c r="R12" s="18"/>
      <c r="S12" s="18"/>
      <c r="T12" s="18"/>
      <c r="U12" s="18"/>
    </row>
    <row r="13" spans="1:21" x14ac:dyDescent="0.3">
      <c r="A13" s="92" t="s">
        <v>90</v>
      </c>
      <c r="B13" s="121">
        <v>0.38100000000000001</v>
      </c>
      <c r="C13" s="121">
        <v>0.5756</v>
      </c>
      <c r="D13" s="121">
        <v>0.47489999999999999</v>
      </c>
      <c r="E13" s="121">
        <v>0.23849999999999999</v>
      </c>
      <c r="F13" s="119"/>
      <c r="G13" s="120"/>
      <c r="H13" s="119"/>
      <c r="I13" s="120"/>
      <c r="J13" s="119"/>
      <c r="Q13" s="18"/>
      <c r="R13" s="18"/>
      <c r="S13" s="18"/>
      <c r="T13" s="18"/>
      <c r="U13" s="18"/>
    </row>
    <row r="14" spans="1:21" x14ac:dyDescent="0.3">
      <c r="A14" s="92" t="s">
        <v>92</v>
      </c>
      <c r="B14" s="121">
        <f>B15-B13-B12</f>
        <v>0.2853</v>
      </c>
      <c r="C14" s="121">
        <f t="shared" ref="C14:E14" si="0">C15-C13-C12</f>
        <v>0.12469999999999998</v>
      </c>
      <c r="D14" s="121">
        <f t="shared" si="0"/>
        <v>0.14130000000000004</v>
      </c>
      <c r="E14" s="121">
        <f t="shared" si="0"/>
        <v>0.63910000000000011</v>
      </c>
      <c r="F14" s="119"/>
      <c r="G14" s="120"/>
      <c r="H14" s="119"/>
      <c r="I14" s="120"/>
      <c r="J14" s="119"/>
      <c r="Q14" s="18"/>
      <c r="R14" s="18"/>
      <c r="S14" s="18"/>
      <c r="T14" s="18"/>
      <c r="U14" s="18"/>
    </row>
    <row r="15" spans="1:21" x14ac:dyDescent="0.3">
      <c r="A15" s="92" t="s">
        <v>119</v>
      </c>
      <c r="B15" s="113">
        <v>1</v>
      </c>
      <c r="C15" s="113">
        <v>1</v>
      </c>
      <c r="D15" s="113">
        <v>1</v>
      </c>
      <c r="E15" s="113">
        <v>1</v>
      </c>
      <c r="Q15" s="18"/>
      <c r="R15" s="18"/>
      <c r="S15" s="18"/>
      <c r="T15" s="18"/>
      <c r="U15" s="18"/>
    </row>
    <row r="17" spans="1:22" x14ac:dyDescent="0.3">
      <c r="B17" s="122"/>
      <c r="C17" s="122"/>
      <c r="D17" s="122"/>
      <c r="E17" s="122"/>
    </row>
    <row r="18" spans="1:22" x14ac:dyDescent="0.3">
      <c r="F18" s="122"/>
    </row>
    <row r="20" spans="1:22" x14ac:dyDescent="0.3">
      <c r="B20" s="122"/>
      <c r="C20" s="122"/>
      <c r="D20" s="122"/>
      <c r="E20" s="122"/>
      <c r="F20" s="122"/>
    </row>
    <row r="21" spans="1:22" x14ac:dyDescent="0.3">
      <c r="F21" s="122"/>
    </row>
    <row r="22" spans="1:22" customFormat="1" ht="14.5" x14ac:dyDescent="0.35">
      <c r="A22" s="102"/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</row>
    <row r="23" spans="1:22" x14ac:dyDescent="0.3">
      <c r="A23" s="96"/>
      <c r="B23" s="211" t="s">
        <v>36</v>
      </c>
      <c r="C23" s="211"/>
      <c r="D23" s="211"/>
      <c r="E23" s="211"/>
    </row>
    <row r="24" spans="1:22" x14ac:dyDescent="0.3">
      <c r="A24" s="95"/>
      <c r="B24" s="123" t="s">
        <v>49</v>
      </c>
      <c r="C24" s="123" t="s">
        <v>50</v>
      </c>
      <c r="D24" s="123" t="s">
        <v>2</v>
      </c>
      <c r="E24" s="123" t="s">
        <v>4</v>
      </c>
    </row>
    <row r="25" spans="1:22" x14ac:dyDescent="0.3">
      <c r="A25" s="95" t="s">
        <v>101</v>
      </c>
      <c r="B25" s="121">
        <v>0.61019999999999996</v>
      </c>
      <c r="C25" s="121">
        <v>0.3246</v>
      </c>
      <c r="D25" s="121">
        <v>6.5199999999999994E-2</v>
      </c>
      <c r="E25" s="121">
        <v>1</v>
      </c>
    </row>
    <row r="26" spans="1:22" x14ac:dyDescent="0.3">
      <c r="P26" s="30"/>
      <c r="Q26" s="30"/>
      <c r="R26" s="30"/>
      <c r="S26" s="30"/>
      <c r="T26" s="30"/>
    </row>
    <row r="27" spans="1:22" x14ac:dyDescent="0.3">
      <c r="A27" s="114"/>
      <c r="B27" s="117"/>
      <c r="C27" s="117"/>
      <c r="D27" s="117"/>
      <c r="E27" s="117"/>
      <c r="F27" s="117"/>
      <c r="G27" s="117"/>
      <c r="H27" s="117"/>
      <c r="I27" s="117"/>
      <c r="P27" s="53"/>
      <c r="Q27" s="53"/>
      <c r="R27" s="53"/>
      <c r="S27" s="53"/>
      <c r="T27" s="53"/>
    </row>
    <row r="28" spans="1:22" x14ac:dyDescent="0.3">
      <c r="B28" s="213" t="s">
        <v>36</v>
      </c>
      <c r="C28" s="213"/>
      <c r="D28" s="213"/>
      <c r="E28" s="124"/>
      <c r="F28" s="117"/>
      <c r="G28" s="117"/>
      <c r="H28" s="117"/>
      <c r="I28" s="117"/>
      <c r="P28" s="54"/>
      <c r="Q28" s="55"/>
      <c r="R28" s="55"/>
      <c r="S28" s="55"/>
      <c r="T28" s="55"/>
    </row>
    <row r="29" spans="1:22" ht="14.5" x14ac:dyDescent="0.35">
      <c r="A29" s="95" t="s">
        <v>101</v>
      </c>
      <c r="B29" s="95" t="s">
        <v>49</v>
      </c>
      <c r="C29" s="95" t="s">
        <v>50</v>
      </c>
      <c r="D29" s="95" t="s">
        <v>2</v>
      </c>
      <c r="E29" s="118"/>
      <c r="F29" s="125"/>
      <c r="G29" s="120"/>
      <c r="H29" s="125"/>
      <c r="I29" s="115"/>
      <c r="P29"/>
      <c r="Q29" s="87"/>
      <c r="R29" s="87"/>
      <c r="S29" s="87"/>
      <c r="T29" s="87"/>
      <c r="U29"/>
      <c r="V29"/>
    </row>
    <row r="30" spans="1:22" ht="14.5" x14ac:dyDescent="0.35">
      <c r="A30" s="92" t="s">
        <v>91</v>
      </c>
      <c r="B30" s="121">
        <v>0.31259999999999999</v>
      </c>
      <c r="C30" s="121">
        <v>0.3926</v>
      </c>
      <c r="D30" s="121">
        <v>0.37430000000000002</v>
      </c>
      <c r="E30" s="115"/>
      <c r="F30" s="125"/>
      <c r="G30" s="120"/>
      <c r="H30" s="125"/>
      <c r="I30" s="115"/>
      <c r="P30"/>
      <c r="Q30" s="87"/>
      <c r="R30" s="87"/>
      <c r="S30" s="87"/>
      <c r="T30" s="87"/>
      <c r="U30"/>
      <c r="V30"/>
    </row>
    <row r="31" spans="1:22" ht="14.5" x14ac:dyDescent="0.35">
      <c r="A31" s="92" t="s">
        <v>90</v>
      </c>
      <c r="B31" s="121">
        <v>0.3589</v>
      </c>
      <c r="C31" s="121">
        <v>0.53320000000000001</v>
      </c>
      <c r="D31" s="121">
        <v>0.37080000000000002</v>
      </c>
      <c r="E31" s="115"/>
      <c r="F31" s="125"/>
      <c r="G31" s="120"/>
      <c r="H31" s="125"/>
      <c r="I31" s="115"/>
      <c r="P31"/>
      <c r="Q31" s="87"/>
      <c r="R31" s="87"/>
      <c r="S31" s="87"/>
      <c r="T31" s="87"/>
      <c r="U31"/>
      <c r="V31"/>
    </row>
    <row r="32" spans="1:22" ht="14.5" x14ac:dyDescent="0.35">
      <c r="A32" s="92" t="s">
        <v>92</v>
      </c>
      <c r="B32" s="121">
        <f>B33-B31-B30</f>
        <v>0.32850000000000001</v>
      </c>
      <c r="C32" s="121">
        <f t="shared" ref="C32:D32" si="1">C33-C31-C30</f>
        <v>7.4199999999999988E-2</v>
      </c>
      <c r="D32" s="121">
        <f t="shared" si="1"/>
        <v>0.25489999999999996</v>
      </c>
      <c r="E32" s="115"/>
      <c r="F32" s="125"/>
      <c r="G32" s="120"/>
      <c r="H32" s="125"/>
      <c r="I32" s="115"/>
      <c r="P32"/>
      <c r="Q32" s="87"/>
      <c r="R32" s="87"/>
      <c r="S32" s="87"/>
      <c r="T32" s="87"/>
      <c r="U32"/>
      <c r="V32"/>
    </row>
    <row r="33" spans="1:22" ht="14.5" x14ac:dyDescent="0.35">
      <c r="A33" s="92" t="s">
        <v>4</v>
      </c>
      <c r="B33" s="113">
        <v>1</v>
      </c>
      <c r="C33" s="113">
        <v>1</v>
      </c>
      <c r="D33" s="113">
        <v>1</v>
      </c>
      <c r="E33" s="114"/>
      <c r="P33"/>
      <c r="Q33"/>
      <c r="R33"/>
      <c r="S33"/>
      <c r="T33"/>
      <c r="U33"/>
      <c r="V33"/>
    </row>
    <row r="37" spans="1:22" x14ac:dyDescent="0.3">
      <c r="F37" s="122"/>
    </row>
    <row r="44" spans="1:22" ht="14.5" x14ac:dyDescent="0.35">
      <c r="A44" s="184" t="s">
        <v>183</v>
      </c>
      <c r="B44" s="165"/>
      <c r="C44" s="165"/>
      <c r="D44" s="165"/>
      <c r="E44" s="165"/>
      <c r="F44" s="165"/>
      <c r="G44" s="165"/>
      <c r="H44" s="165"/>
      <c r="I44" s="165"/>
      <c r="J44" s="165"/>
      <c r="K44" s="178"/>
    </row>
    <row r="45" spans="1:22" x14ac:dyDescent="0.3">
      <c r="A45" s="185"/>
      <c r="B45" s="181" t="s">
        <v>0</v>
      </c>
      <c r="C45" s="182"/>
      <c r="D45" s="181" t="s">
        <v>1</v>
      </c>
      <c r="E45" s="182"/>
      <c r="F45" s="181" t="s">
        <v>2</v>
      </c>
      <c r="G45" s="182"/>
      <c r="H45" s="181" t="s">
        <v>3</v>
      </c>
      <c r="I45" s="182"/>
      <c r="J45" s="181" t="s">
        <v>184</v>
      </c>
      <c r="K45" s="179"/>
    </row>
    <row r="46" spans="1:22" x14ac:dyDescent="0.3">
      <c r="A46" s="185"/>
      <c r="B46" s="177" t="s">
        <v>33</v>
      </c>
      <c r="C46" s="177" t="s">
        <v>59</v>
      </c>
      <c r="D46" s="177" t="s">
        <v>33</v>
      </c>
      <c r="E46" s="177" t="s">
        <v>59</v>
      </c>
      <c r="F46" s="177" t="s">
        <v>33</v>
      </c>
      <c r="G46" s="177" t="s">
        <v>59</v>
      </c>
      <c r="H46" s="177" t="s">
        <v>33</v>
      </c>
      <c r="I46" s="177" t="s">
        <v>59</v>
      </c>
      <c r="J46" s="181" t="s">
        <v>185</v>
      </c>
      <c r="K46" s="179"/>
    </row>
    <row r="47" spans="1:22" x14ac:dyDescent="0.3">
      <c r="A47" s="93" t="s">
        <v>91</v>
      </c>
      <c r="B47" s="186">
        <v>65073.45</v>
      </c>
      <c r="C47" s="121">
        <v>0.82140000000000002</v>
      </c>
      <c r="D47" s="186">
        <v>11269.88</v>
      </c>
      <c r="E47" s="121">
        <v>0.14230000000000001</v>
      </c>
      <c r="F47" s="104">
        <v>2668.42</v>
      </c>
      <c r="G47" s="121">
        <v>3.3700000000000001E-2</v>
      </c>
      <c r="H47" s="186">
        <v>210.81</v>
      </c>
      <c r="I47" s="121">
        <v>2.7000000000000001E-3</v>
      </c>
      <c r="J47" s="187">
        <v>79222.559999999998</v>
      </c>
      <c r="K47" s="180"/>
      <c r="M47" s="18"/>
    </row>
    <row r="48" spans="1:22" x14ac:dyDescent="0.3">
      <c r="A48" s="93" t="s">
        <v>90</v>
      </c>
      <c r="B48" s="186">
        <v>74992.759999999995</v>
      </c>
      <c r="C48" s="121">
        <v>0.76790000000000003</v>
      </c>
      <c r="D48" s="186">
        <v>19138.71</v>
      </c>
      <c r="E48" s="121">
        <v>0.19600000000000001</v>
      </c>
      <c r="F48" s="104">
        <v>3106.3</v>
      </c>
      <c r="G48" s="121">
        <v>3.1800000000000002E-2</v>
      </c>
      <c r="H48" s="93">
        <v>423.2</v>
      </c>
      <c r="I48" s="121">
        <v>4.3E-3</v>
      </c>
      <c r="J48" s="187">
        <v>97015.52</v>
      </c>
      <c r="K48" s="180"/>
    </row>
    <row r="49" spans="1:15" x14ac:dyDescent="0.3">
      <c r="A49" s="93" t="s">
        <v>92</v>
      </c>
      <c r="B49" s="186">
        <v>56336.25</v>
      </c>
      <c r="C49" s="121">
        <v>0.89190000000000003</v>
      </c>
      <c r="D49" s="186">
        <v>3988.32</v>
      </c>
      <c r="E49" s="121">
        <v>6.3100000000000003E-2</v>
      </c>
      <c r="F49" s="186">
        <v>1118.69</v>
      </c>
      <c r="G49" s="121">
        <v>1.77E-2</v>
      </c>
      <c r="H49" s="104">
        <v>1078.99</v>
      </c>
      <c r="I49" s="121">
        <v>1.7100000000000001E-2</v>
      </c>
      <c r="J49" s="187">
        <v>63167.7</v>
      </c>
      <c r="K49" s="180"/>
      <c r="M49" s="18"/>
      <c r="O49" s="22"/>
    </row>
    <row r="50" spans="1:15" x14ac:dyDescent="0.3">
      <c r="A50" s="93" t="s">
        <v>119</v>
      </c>
      <c r="B50" s="186">
        <v>196402.46</v>
      </c>
      <c r="C50" s="121">
        <v>0.81869999999999998</v>
      </c>
      <c r="D50" s="186">
        <v>34396.910000000003</v>
      </c>
      <c r="E50" s="121">
        <v>0.1444</v>
      </c>
      <c r="F50" s="104">
        <v>6893.41</v>
      </c>
      <c r="G50" s="121">
        <v>2.93E-2</v>
      </c>
      <c r="H50" s="104">
        <v>1713</v>
      </c>
      <c r="I50" s="121">
        <v>7.4999999999999997E-3</v>
      </c>
      <c r="J50" s="187">
        <v>239405.78</v>
      </c>
      <c r="K50" s="180"/>
    </row>
    <row r="51" spans="1:15" x14ac:dyDescent="0.3">
      <c r="B51" s="139"/>
      <c r="C51" s="188"/>
      <c r="D51" s="139"/>
      <c r="E51" s="188"/>
      <c r="F51" s="139"/>
      <c r="G51" s="188"/>
      <c r="H51" s="139"/>
      <c r="I51" s="188"/>
      <c r="J51" s="139"/>
    </row>
    <row r="52" spans="1:15" x14ac:dyDescent="0.3">
      <c r="B52" s="97"/>
      <c r="C52" s="97"/>
      <c r="D52" s="97"/>
      <c r="E52" s="97"/>
      <c r="F52" s="97"/>
      <c r="G52" s="97"/>
      <c r="H52" s="97"/>
      <c r="I52" s="97"/>
      <c r="J52" s="97"/>
    </row>
    <row r="53" spans="1:15" x14ac:dyDescent="0.3">
      <c r="A53" s="96" t="s">
        <v>205</v>
      </c>
      <c r="B53" s="165"/>
      <c r="C53" s="165"/>
      <c r="D53" s="165"/>
      <c r="E53" s="165"/>
      <c r="F53" s="165"/>
      <c r="G53" s="165"/>
      <c r="H53" s="165"/>
      <c r="I53" s="165"/>
      <c r="J53" s="97"/>
    </row>
    <row r="54" spans="1:15" x14ac:dyDescent="0.3">
      <c r="A54" s="95"/>
      <c r="B54" s="207" t="s">
        <v>49</v>
      </c>
      <c r="C54" s="208"/>
      <c r="D54" s="207" t="s">
        <v>50</v>
      </c>
      <c r="E54" s="208"/>
      <c r="F54" s="207" t="s">
        <v>2</v>
      </c>
      <c r="G54" s="208"/>
      <c r="H54" s="207" t="s">
        <v>184</v>
      </c>
      <c r="I54" s="208"/>
      <c r="J54" s="97"/>
    </row>
    <row r="55" spans="1:15" x14ac:dyDescent="0.3">
      <c r="A55" s="95"/>
      <c r="B55" s="177" t="s">
        <v>36</v>
      </c>
      <c r="C55" s="177" t="s">
        <v>59</v>
      </c>
      <c r="D55" s="177" t="s">
        <v>36</v>
      </c>
      <c r="E55" s="177" t="s">
        <v>59</v>
      </c>
      <c r="F55" s="177" t="s">
        <v>36</v>
      </c>
      <c r="G55" s="177" t="s">
        <v>59</v>
      </c>
      <c r="H55" s="207" t="s">
        <v>186</v>
      </c>
      <c r="I55" s="208"/>
      <c r="J55" s="97"/>
    </row>
    <row r="56" spans="1:15" x14ac:dyDescent="0.3">
      <c r="A56" s="92" t="s">
        <v>91</v>
      </c>
      <c r="B56" s="126">
        <v>54105</v>
      </c>
      <c r="C56" s="121">
        <v>0.54190000000000005</v>
      </c>
      <c r="D56" s="126">
        <v>38116</v>
      </c>
      <c r="E56" s="121">
        <v>0.38179999999999997</v>
      </c>
      <c r="F56" s="127">
        <v>7618</v>
      </c>
      <c r="G56" s="121">
        <v>7.6300000000000007E-2</v>
      </c>
      <c r="H56" s="209">
        <v>99839</v>
      </c>
      <c r="I56" s="210"/>
      <c r="J56" s="97"/>
    </row>
    <row r="57" spans="1:15" x14ac:dyDescent="0.3">
      <c r="A57" s="92" t="s">
        <v>90</v>
      </c>
      <c r="B57" s="126">
        <v>62753</v>
      </c>
      <c r="C57" s="121">
        <v>0.53249999999999997</v>
      </c>
      <c r="D57" s="126">
        <v>48493</v>
      </c>
      <c r="E57" s="121">
        <v>0.41149999999999998</v>
      </c>
      <c r="F57" s="127">
        <v>6590</v>
      </c>
      <c r="G57" s="121">
        <v>5.5899999999999998E-2</v>
      </c>
      <c r="H57" s="209">
        <v>117836</v>
      </c>
      <c r="I57" s="210"/>
      <c r="J57" s="97"/>
    </row>
    <row r="58" spans="1:15" x14ac:dyDescent="0.3">
      <c r="A58" s="92" t="s">
        <v>92</v>
      </c>
      <c r="B58" s="126">
        <f>B59-B56-B57</f>
        <v>57482</v>
      </c>
      <c r="C58" s="121">
        <v>0.82730000000000004</v>
      </c>
      <c r="D58" s="126">
        <f>D59-D56-D57</f>
        <v>6891</v>
      </c>
      <c r="E58" s="121">
        <v>9.9199999999999997E-2</v>
      </c>
      <c r="F58" s="126">
        <f>F59-F56-F57</f>
        <v>5111</v>
      </c>
      <c r="G58" s="121">
        <v>7.3599999999999999E-2</v>
      </c>
      <c r="H58" s="209">
        <f>H59-H56-H57</f>
        <v>69484</v>
      </c>
      <c r="I58" s="210"/>
      <c r="J58" s="97"/>
    </row>
    <row r="59" spans="1:15" x14ac:dyDescent="0.3">
      <c r="A59" s="92" t="s">
        <v>119</v>
      </c>
      <c r="B59" s="126">
        <v>174340</v>
      </c>
      <c r="C59" s="121">
        <v>0.60709999999999997</v>
      </c>
      <c r="D59" s="126">
        <v>93500</v>
      </c>
      <c r="E59" s="121">
        <v>0.3256</v>
      </c>
      <c r="F59" s="126">
        <v>19319</v>
      </c>
      <c r="G59" s="121">
        <v>6.7299999999999999E-2</v>
      </c>
      <c r="H59" s="209">
        <v>287159</v>
      </c>
      <c r="I59" s="210"/>
      <c r="J59" s="97"/>
    </row>
    <row r="61" spans="1:15" x14ac:dyDescent="0.3">
      <c r="C61" s="111"/>
      <c r="E61" s="111"/>
      <c r="G61" s="122"/>
    </row>
    <row r="62" spans="1:15" ht="14.5" x14ac:dyDescent="0.35">
      <c r="A62" s="102"/>
      <c r="C62" s="122"/>
      <c r="G62" s="157"/>
      <c r="H62" s="102"/>
      <c r="I62" s="102"/>
      <c r="J62" s="102"/>
    </row>
    <row r="63" spans="1:15" ht="14.5" x14ac:dyDescent="0.35">
      <c r="A63" s="102"/>
      <c r="C63" s="122"/>
      <c r="G63" s="128"/>
      <c r="H63" s="102"/>
      <c r="I63" s="102"/>
      <c r="J63" s="102"/>
    </row>
    <row r="64" spans="1:15" ht="14.5" x14ac:dyDescent="0.35">
      <c r="A64" s="102"/>
      <c r="C64" s="122"/>
      <c r="G64" s="128"/>
      <c r="H64" s="102"/>
      <c r="I64" s="102"/>
      <c r="J64" s="102"/>
    </row>
    <row r="65" spans="1:10" ht="14.5" x14ac:dyDescent="0.35">
      <c r="A65" s="102"/>
      <c r="G65" s="128"/>
      <c r="H65" s="102"/>
      <c r="I65" s="102"/>
      <c r="J65" s="102"/>
    </row>
    <row r="66" spans="1:10" ht="14.5" x14ac:dyDescent="0.35">
      <c r="A66" s="102"/>
      <c r="B66" s="102"/>
      <c r="C66" s="128"/>
      <c r="D66" s="128"/>
      <c r="E66" s="128"/>
      <c r="F66" s="128"/>
      <c r="G66" s="128"/>
      <c r="H66" s="102"/>
      <c r="I66" s="102"/>
      <c r="J66" s="102"/>
    </row>
    <row r="67" spans="1:10" ht="14.5" x14ac:dyDescent="0.35">
      <c r="A67" s="102"/>
      <c r="B67" s="102"/>
      <c r="C67" s="102"/>
      <c r="D67" s="102"/>
      <c r="E67" s="102"/>
      <c r="F67" s="102"/>
      <c r="G67" s="102"/>
      <c r="H67" s="102"/>
      <c r="I67" s="102"/>
      <c r="J67" s="102"/>
    </row>
    <row r="68" spans="1:10" ht="14.5" x14ac:dyDescent="0.35">
      <c r="A68" s="102"/>
      <c r="B68" s="102"/>
      <c r="C68" s="102"/>
      <c r="D68" s="102"/>
      <c r="E68" s="102"/>
      <c r="F68" s="102"/>
      <c r="G68" s="102"/>
      <c r="H68" s="102"/>
      <c r="I68" s="102"/>
      <c r="J68" s="102"/>
    </row>
  </sheetData>
  <mergeCells count="13">
    <mergeCell ref="B54:C54"/>
    <mergeCell ref="D54:E54"/>
    <mergeCell ref="F54:G54"/>
    <mergeCell ref="H54:I54"/>
    <mergeCell ref="B5:F5"/>
    <mergeCell ref="B10:E10"/>
    <mergeCell ref="B23:E23"/>
    <mergeCell ref="B28:D28"/>
    <mergeCell ref="H55:I55"/>
    <mergeCell ref="H56:I56"/>
    <mergeCell ref="H57:I57"/>
    <mergeCell ref="H58:I58"/>
    <mergeCell ref="H59:I5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32"/>
  <sheetViews>
    <sheetView workbookViewId="0">
      <selection activeCell="E10" sqref="E10"/>
    </sheetView>
  </sheetViews>
  <sheetFormatPr defaultColWidth="8.81640625" defaultRowHeight="14" x14ac:dyDescent="0.3"/>
  <cols>
    <col min="1" max="1" width="51.36328125" style="15" bestFit="1" customWidth="1"/>
    <col min="2" max="2" width="20.1796875" style="94" bestFit="1" customWidth="1"/>
    <col min="3" max="3" width="15.7265625" style="15" customWidth="1"/>
    <col min="4" max="4" width="9.36328125" style="15" customWidth="1"/>
    <col min="5" max="5" width="10.453125" style="15" customWidth="1"/>
    <col min="6" max="8" width="15.7265625" style="15" customWidth="1"/>
    <col min="9" max="16384" width="8.81640625" style="15"/>
  </cols>
  <sheetData>
    <row r="1" spans="1:11" x14ac:dyDescent="0.3">
      <c r="A1" s="15" t="s">
        <v>65</v>
      </c>
    </row>
    <row r="3" spans="1:11" ht="56" x14ac:dyDescent="0.3">
      <c r="B3" s="129" t="s">
        <v>67</v>
      </c>
      <c r="C3" s="88" t="s">
        <v>69</v>
      </c>
      <c r="D3" s="88" t="s">
        <v>180</v>
      </c>
      <c r="E3" s="88" t="s">
        <v>181</v>
      </c>
      <c r="F3" s="27"/>
      <c r="G3" s="27"/>
    </row>
    <row r="4" spans="1:11" x14ac:dyDescent="0.3">
      <c r="A4" s="29" t="s">
        <v>36</v>
      </c>
      <c r="B4" s="127">
        <v>9557</v>
      </c>
      <c r="C4" s="67">
        <v>7171</v>
      </c>
      <c r="D4" s="66">
        <v>11543</v>
      </c>
      <c r="E4" s="66">
        <v>19755</v>
      </c>
      <c r="F4" s="80"/>
      <c r="G4" s="27"/>
    </row>
    <row r="5" spans="1:11" x14ac:dyDescent="0.3">
      <c r="A5" s="29" t="s">
        <v>59</v>
      </c>
      <c r="B5" s="113">
        <v>3.3099999999999997E-2</v>
      </c>
      <c r="C5" s="68">
        <v>2.4799999999999999E-2</v>
      </c>
      <c r="D5" s="68">
        <v>0.04</v>
      </c>
      <c r="E5" s="68">
        <v>6.8400000000000002E-2</v>
      </c>
      <c r="F5" s="27"/>
      <c r="G5" s="27"/>
      <c r="K5" s="18"/>
    </row>
    <row r="6" spans="1:11" x14ac:dyDescent="0.3">
      <c r="B6" s="130"/>
      <c r="C6" s="89"/>
      <c r="D6" s="89"/>
      <c r="E6" s="89"/>
      <c r="F6" s="27"/>
      <c r="G6" s="27"/>
    </row>
    <row r="7" spans="1:11" x14ac:dyDescent="0.3">
      <c r="B7" s="130"/>
      <c r="C7" s="89"/>
      <c r="D7" s="89"/>
      <c r="E7" s="89"/>
      <c r="F7" s="27"/>
      <c r="G7" s="27"/>
    </row>
    <row r="8" spans="1:11" x14ac:dyDescent="0.3">
      <c r="A8" s="94"/>
      <c r="B8" s="147" t="s">
        <v>64</v>
      </c>
      <c r="C8" s="27"/>
      <c r="D8" s="27"/>
      <c r="E8" s="27"/>
      <c r="F8" s="27"/>
      <c r="G8" s="27"/>
    </row>
    <row r="9" spans="1:11" x14ac:dyDescent="0.3">
      <c r="B9" s="131" t="s">
        <v>164</v>
      </c>
      <c r="C9" s="27"/>
      <c r="D9" s="27"/>
      <c r="E9" s="27"/>
    </row>
    <row r="10" spans="1:11" x14ac:dyDescent="0.3">
      <c r="A10" s="29" t="s">
        <v>36</v>
      </c>
      <c r="B10" s="127">
        <v>1564</v>
      </c>
      <c r="C10" s="80"/>
      <c r="D10" s="27"/>
      <c r="E10" s="27"/>
    </row>
    <row r="11" spans="1:11" x14ac:dyDescent="0.3">
      <c r="A11" s="29" t="s">
        <v>59</v>
      </c>
      <c r="B11" s="121">
        <v>0.5121</v>
      </c>
      <c r="C11" s="89"/>
      <c r="D11" s="27"/>
      <c r="E11" s="27"/>
    </row>
    <row r="12" spans="1:11" ht="14.5" x14ac:dyDescent="0.35">
      <c r="B12" s="97"/>
      <c r="C12" s="27"/>
      <c r="D12" s="27"/>
      <c r="E12" s="27"/>
      <c r="F12" s="27"/>
      <c r="G12" s="27"/>
      <c r="H12"/>
      <c r="I12"/>
    </row>
    <row r="13" spans="1:11" ht="14.5" x14ac:dyDescent="0.35">
      <c r="A13" s="15" t="s">
        <v>70</v>
      </c>
      <c r="B13" s="132"/>
      <c r="C13" s="80"/>
      <c r="D13" s="80"/>
      <c r="E13" s="80"/>
      <c r="F13" s="27"/>
      <c r="G13" s="27"/>
      <c r="H13"/>
      <c r="I13"/>
    </row>
    <row r="14" spans="1:11" ht="14.5" x14ac:dyDescent="0.35">
      <c r="A14" s="15" t="s">
        <v>37</v>
      </c>
      <c r="B14" s="81">
        <v>42522</v>
      </c>
      <c r="C14" s="81">
        <v>42887</v>
      </c>
      <c r="D14" s="81">
        <v>43252</v>
      </c>
      <c r="E14" s="81">
        <v>43617</v>
      </c>
      <c r="F14" s="81">
        <v>43983</v>
      </c>
      <c r="G14" s="81">
        <v>44348</v>
      </c>
      <c r="H14" s="81">
        <v>44621</v>
      </c>
      <c r="I14"/>
    </row>
    <row r="15" spans="1:11" ht="14.5" x14ac:dyDescent="0.35">
      <c r="A15" s="29" t="s">
        <v>67</v>
      </c>
      <c r="B15" s="68">
        <v>2.92E-2</v>
      </c>
      <c r="C15" s="68">
        <v>2.7699999999999999E-2</v>
      </c>
      <c r="D15" s="68">
        <v>2.58E-2</v>
      </c>
      <c r="E15" s="68">
        <v>2.93E-2</v>
      </c>
      <c r="F15" s="68">
        <v>2.8799999999999999E-2</v>
      </c>
      <c r="G15" s="68">
        <v>2.8199999999999999E-2</v>
      </c>
      <c r="H15" s="68">
        <v>3.3099999999999997E-2</v>
      </c>
      <c r="I15"/>
    </row>
    <row r="16" spans="1:11" ht="14.5" x14ac:dyDescent="0.35">
      <c r="A16" s="81" t="s">
        <v>151</v>
      </c>
      <c r="B16" s="68">
        <v>0.08</v>
      </c>
      <c r="C16" s="68">
        <v>0.08</v>
      </c>
      <c r="D16" s="68">
        <v>0.08</v>
      </c>
      <c r="E16" s="68">
        <v>0.08</v>
      </c>
      <c r="F16" s="68">
        <v>0.08</v>
      </c>
      <c r="G16" s="68">
        <v>0.08</v>
      </c>
      <c r="H16" s="68">
        <v>0.08</v>
      </c>
      <c r="I16"/>
    </row>
    <row r="17" spans="1:9" x14ac:dyDescent="0.3">
      <c r="B17" s="80"/>
      <c r="C17" s="80"/>
      <c r="D17" s="80"/>
      <c r="E17" s="80"/>
      <c r="F17" s="80"/>
      <c r="G17" s="80"/>
      <c r="H17" s="80"/>
    </row>
    <row r="18" spans="1:9" x14ac:dyDescent="0.3">
      <c r="A18" s="15" t="s">
        <v>37</v>
      </c>
      <c r="B18" s="81">
        <v>42522</v>
      </c>
      <c r="C18" s="81">
        <v>42887</v>
      </c>
      <c r="D18" s="81">
        <v>43252</v>
      </c>
      <c r="E18" s="81">
        <v>43617</v>
      </c>
      <c r="F18" s="81">
        <v>43983</v>
      </c>
      <c r="G18" s="81">
        <v>44348</v>
      </c>
      <c r="H18" s="81">
        <v>44621</v>
      </c>
    </row>
    <row r="19" spans="1:9" x14ac:dyDescent="0.3">
      <c r="A19" s="29" t="s">
        <v>69</v>
      </c>
      <c r="B19" s="68">
        <v>1.9699999999999999E-2</v>
      </c>
      <c r="C19" s="68">
        <v>2.06E-2</v>
      </c>
      <c r="D19" s="68">
        <v>2.1299999999999999E-2</v>
      </c>
      <c r="E19" s="68">
        <v>2.4299999999999999E-2</v>
      </c>
      <c r="F19" s="68">
        <v>2.52E-2</v>
      </c>
      <c r="G19" s="68">
        <v>2.4899999999999999E-2</v>
      </c>
      <c r="H19" s="68">
        <v>2.4799999999999999E-2</v>
      </c>
    </row>
    <row r="20" spans="1:9" x14ac:dyDescent="0.3">
      <c r="A20" s="81" t="s">
        <v>151</v>
      </c>
      <c r="B20" s="68">
        <v>0.03</v>
      </c>
      <c r="C20" s="68">
        <v>0.03</v>
      </c>
      <c r="D20" s="68">
        <v>0.03</v>
      </c>
      <c r="E20" s="68">
        <v>0.03</v>
      </c>
      <c r="F20" s="68">
        <v>0.03</v>
      </c>
      <c r="G20" s="68">
        <v>0.03</v>
      </c>
      <c r="H20" s="68">
        <v>0.03</v>
      </c>
    </row>
    <row r="21" spans="1:9" ht="14.5" x14ac:dyDescent="0.35">
      <c r="A21" s="90"/>
      <c r="B21" s="91"/>
      <c r="C21" s="91"/>
      <c r="D21" s="91"/>
      <c r="E21" s="91"/>
      <c r="F21" s="91"/>
      <c r="G21" s="91"/>
      <c r="H21" s="91"/>
    </row>
    <row r="22" spans="1:9" x14ac:dyDescent="0.3">
      <c r="A22" s="29" t="s">
        <v>182</v>
      </c>
      <c r="B22" s="81"/>
      <c r="C22" s="81"/>
      <c r="D22" s="81"/>
      <c r="E22" s="81"/>
      <c r="F22" s="81"/>
      <c r="G22" s="81">
        <v>44440</v>
      </c>
      <c r="H22" s="81">
        <v>44621</v>
      </c>
    </row>
    <row r="23" spans="1:9" x14ac:dyDescent="0.3">
      <c r="A23" s="29" t="s">
        <v>189</v>
      </c>
      <c r="B23" s="68"/>
      <c r="C23" s="68"/>
      <c r="D23" s="68"/>
      <c r="E23" s="68"/>
      <c r="F23" s="68"/>
      <c r="G23" s="68">
        <v>2.76E-2</v>
      </c>
      <c r="H23" s="68">
        <v>0.04</v>
      </c>
    </row>
    <row r="24" spans="1:9" x14ac:dyDescent="0.3">
      <c r="A24" s="81" t="s">
        <v>190</v>
      </c>
      <c r="B24" s="68"/>
      <c r="C24" s="68"/>
      <c r="D24" s="68"/>
      <c r="E24" s="68"/>
      <c r="F24" s="68"/>
      <c r="G24" s="68">
        <v>6.4500000000000002E-2</v>
      </c>
      <c r="H24" s="68">
        <v>6.8400000000000002E-2</v>
      </c>
    </row>
    <row r="25" spans="1:9" ht="14.5" x14ac:dyDescent="0.35">
      <c r="B25" s="133"/>
      <c r="C25" s="80"/>
      <c r="D25" s="80"/>
      <c r="E25" s="80"/>
      <c r="F25" s="80"/>
      <c r="G25" s="80"/>
      <c r="H25" s="80"/>
      <c r="I25"/>
    </row>
    <row r="26" spans="1:9" x14ac:dyDescent="0.3">
      <c r="A26" s="15" t="s">
        <v>64</v>
      </c>
      <c r="B26" s="81">
        <v>42522</v>
      </c>
      <c r="C26" s="81">
        <v>42887</v>
      </c>
      <c r="D26" s="81">
        <v>43252</v>
      </c>
      <c r="E26" s="81">
        <v>43617</v>
      </c>
      <c r="F26" s="81">
        <v>43983</v>
      </c>
      <c r="G26" s="81">
        <v>44348</v>
      </c>
      <c r="H26" s="81">
        <v>44621</v>
      </c>
    </row>
    <row r="27" spans="1:9" ht="28" x14ac:dyDescent="0.3">
      <c r="A27" s="40" t="s">
        <v>133</v>
      </c>
      <c r="B27" s="68">
        <v>0.44199706314243759</v>
      </c>
      <c r="C27" s="68">
        <v>0.45630609352857815</v>
      </c>
      <c r="D27" s="68">
        <v>0.47016274864376129</v>
      </c>
      <c r="E27" s="68">
        <v>0.47081881533101044</v>
      </c>
      <c r="F27" s="68">
        <v>0.49719999999999998</v>
      </c>
      <c r="G27" s="68">
        <v>0.50490000000000002</v>
      </c>
      <c r="H27" s="68">
        <v>0.5121</v>
      </c>
    </row>
    <row r="28" spans="1:9" x14ac:dyDescent="0.3">
      <c r="A28" s="81" t="s">
        <v>151</v>
      </c>
      <c r="B28" s="68">
        <v>0.5</v>
      </c>
      <c r="C28" s="68">
        <v>0.5</v>
      </c>
      <c r="D28" s="68">
        <v>0.5</v>
      </c>
      <c r="E28" s="68">
        <v>0.5</v>
      </c>
      <c r="F28" s="68">
        <v>0.5</v>
      </c>
      <c r="G28" s="68">
        <v>0.5</v>
      </c>
      <c r="H28" s="68">
        <v>0.5</v>
      </c>
    </row>
    <row r="29" spans="1:9" ht="14.5" x14ac:dyDescent="0.35">
      <c r="C29" s="27"/>
      <c r="D29" s="27"/>
      <c r="E29" s="27"/>
      <c r="F29" s="27"/>
      <c r="G29" s="27"/>
      <c r="H29" s="27"/>
      <c r="I29"/>
    </row>
    <row r="31" spans="1:9" ht="14.5" x14ac:dyDescent="0.35">
      <c r="F31"/>
      <c r="G31"/>
      <c r="H31"/>
    </row>
    <row r="32" spans="1:9" ht="14.5" x14ac:dyDescent="0.35">
      <c r="F32"/>
      <c r="G32"/>
      <c r="H32"/>
    </row>
  </sheetData>
  <phoneticPr fontId="11" type="noConversion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B30"/>
  <sheetViews>
    <sheetView zoomScale="122" zoomScaleNormal="122" workbookViewId="0">
      <selection activeCell="D21" sqref="D21"/>
    </sheetView>
  </sheetViews>
  <sheetFormatPr defaultColWidth="8.81640625" defaultRowHeight="14" x14ac:dyDescent="0.3"/>
  <cols>
    <col min="1" max="1" width="22.08984375" style="27" bestFit="1" customWidth="1"/>
    <col min="2" max="2" width="12.6328125" style="27" bestFit="1" customWidth="1"/>
    <col min="3" max="3" width="10.54296875" style="27" customWidth="1"/>
    <col min="4" max="4" width="11.6328125" style="27" bestFit="1" customWidth="1"/>
    <col min="5" max="5" width="8.1796875" style="27" bestFit="1" customWidth="1"/>
    <col min="6" max="6" width="10.08984375" style="97" bestFit="1" customWidth="1"/>
    <col min="7" max="7" width="8.1796875" style="97" bestFit="1" customWidth="1"/>
    <col min="8" max="8" width="10.08984375" style="97" bestFit="1" customWidth="1"/>
    <col min="9" max="9" width="8.1796875" style="97" bestFit="1" customWidth="1"/>
    <col min="10" max="10" width="8" style="27" customWidth="1"/>
    <col min="11" max="11" width="9.08984375" style="27" bestFit="1" customWidth="1"/>
    <col min="12" max="17" width="8.81640625" style="27"/>
    <col min="18" max="18" width="10.08984375" style="27" bestFit="1" customWidth="1"/>
    <col min="19" max="19" width="8.81640625" style="27"/>
    <col min="20" max="20" width="17" style="27" bestFit="1" customWidth="1"/>
    <col min="21" max="21" width="11.08984375" style="27" customWidth="1"/>
    <col min="22" max="22" width="11" style="27" bestFit="1" customWidth="1"/>
    <col min="23" max="23" width="8.81640625" style="27"/>
    <col min="24" max="24" width="11.08984375" style="27" bestFit="1" customWidth="1"/>
    <col min="25" max="25" width="9.08984375" style="27" bestFit="1" customWidth="1"/>
    <col min="26" max="16384" width="8.81640625" style="27"/>
  </cols>
  <sheetData>
    <row r="1" spans="1:28" ht="43.4" customHeight="1" x14ac:dyDescent="0.35">
      <c r="A1" s="215" t="s">
        <v>98</v>
      </c>
      <c r="B1" s="215" t="s">
        <v>33</v>
      </c>
      <c r="C1" s="215" t="s">
        <v>99</v>
      </c>
      <c r="D1" s="215" t="s">
        <v>90</v>
      </c>
      <c r="E1" s="215"/>
      <c r="F1" s="214" t="s">
        <v>91</v>
      </c>
      <c r="G1" s="214"/>
      <c r="H1" s="214" t="s">
        <v>92</v>
      </c>
      <c r="I1" s="214"/>
      <c r="J1" s="51"/>
      <c r="R1" s="61"/>
      <c r="S1" s="61"/>
      <c r="T1" s="61"/>
      <c r="U1" s="61"/>
      <c r="V1" s="61"/>
      <c r="W1" s="61"/>
      <c r="X1" s="61"/>
      <c r="Y1" s="61"/>
      <c r="Z1" s="61"/>
      <c r="AA1" s="61"/>
    </row>
    <row r="2" spans="1:28" ht="14.5" x14ac:dyDescent="0.35">
      <c r="A2" s="215"/>
      <c r="B2" s="215"/>
      <c r="C2" s="215"/>
      <c r="D2" s="59" t="s">
        <v>33</v>
      </c>
      <c r="E2" s="59" t="s">
        <v>59</v>
      </c>
      <c r="F2" s="134" t="s">
        <v>33</v>
      </c>
      <c r="G2" s="134" t="s">
        <v>59</v>
      </c>
      <c r="H2" s="134" t="s">
        <v>33</v>
      </c>
      <c r="I2" s="131" t="s">
        <v>59</v>
      </c>
      <c r="J2" s="52"/>
      <c r="Q2" s="27" t="s">
        <v>37</v>
      </c>
      <c r="R2" s="61"/>
      <c r="S2" s="61"/>
      <c r="T2" s="61"/>
      <c r="U2" s="61"/>
      <c r="V2" s="61"/>
      <c r="W2" s="61"/>
      <c r="X2" s="61"/>
      <c r="Y2" s="61"/>
      <c r="Z2" s="61"/>
      <c r="AA2" s="61"/>
    </row>
    <row r="3" spans="1:28" ht="14.5" x14ac:dyDescent="0.35">
      <c r="A3" s="31" t="s">
        <v>53</v>
      </c>
      <c r="B3" s="69">
        <v>24050.7</v>
      </c>
      <c r="C3" s="74">
        <f>B3/B9</f>
        <v>9.9478067627151501E-2</v>
      </c>
      <c r="D3" s="69">
        <v>7391.77</v>
      </c>
      <c r="E3" s="70">
        <f>D3/B3</f>
        <v>0.30734115846940008</v>
      </c>
      <c r="F3" s="135">
        <v>14413.77</v>
      </c>
      <c r="G3" s="70">
        <f>F3/B3</f>
        <v>0.59930771245743364</v>
      </c>
      <c r="H3" s="104">
        <f>B3-D3-F3</f>
        <v>2245.16</v>
      </c>
      <c r="I3" s="70">
        <f>H3/B3</f>
        <v>9.3351129073166256E-2</v>
      </c>
      <c r="J3" s="61"/>
      <c r="K3" s="73"/>
      <c r="L3" s="74"/>
      <c r="M3" s="74"/>
      <c r="N3" s="74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</row>
    <row r="4" spans="1:28" ht="14.5" x14ac:dyDescent="0.35">
      <c r="A4" s="31" t="s">
        <v>54</v>
      </c>
      <c r="B4" s="69">
        <v>124911.75</v>
      </c>
      <c r="C4" s="70">
        <f>B4/B9</f>
        <v>0.51665770700752334</v>
      </c>
      <c r="D4" s="69">
        <v>55039</v>
      </c>
      <c r="E4" s="70">
        <f t="shared" ref="E4:E9" si="0">D4/B4</f>
        <v>0.44062307989440547</v>
      </c>
      <c r="F4" s="135">
        <v>34853.300000000003</v>
      </c>
      <c r="G4" s="70">
        <f t="shared" ref="G4:G9" si="1">F4/B4</f>
        <v>0.27902339051370267</v>
      </c>
      <c r="H4" s="135">
        <f t="shared" ref="H4:H9" si="2">B4-D4-F4</f>
        <v>35019.449999999997</v>
      </c>
      <c r="I4" s="70">
        <f t="shared" ref="I4:I9" si="3">H4/B4</f>
        <v>0.28035352959189186</v>
      </c>
      <c r="J4" s="61"/>
      <c r="K4" s="73"/>
      <c r="L4" s="74"/>
      <c r="M4" s="74"/>
      <c r="N4" s="74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</row>
    <row r="5" spans="1:28" ht="14.5" x14ac:dyDescent="0.35">
      <c r="A5" s="31" t="s">
        <v>55</v>
      </c>
      <c r="B5" s="69">
        <v>49063.73</v>
      </c>
      <c r="C5" s="70">
        <f>B5/B9</f>
        <v>0.20293650708629279</v>
      </c>
      <c r="D5" s="69">
        <v>16043.85</v>
      </c>
      <c r="E5" s="70">
        <f t="shared" si="0"/>
        <v>0.32700020972722621</v>
      </c>
      <c r="F5" s="135">
        <v>20579.7</v>
      </c>
      <c r="G5" s="70">
        <f t="shared" si="1"/>
        <v>0.41944833790663694</v>
      </c>
      <c r="H5" s="135">
        <f t="shared" si="2"/>
        <v>12440.180000000004</v>
      </c>
      <c r="I5" s="70">
        <f t="shared" si="3"/>
        <v>0.25355145236613691</v>
      </c>
      <c r="J5" s="61"/>
      <c r="K5" s="73"/>
      <c r="L5" s="74"/>
      <c r="M5" s="74"/>
      <c r="N5" s="74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</row>
    <row r="6" spans="1:28" ht="14.5" x14ac:dyDescent="0.35">
      <c r="A6" s="31" t="s">
        <v>56</v>
      </c>
      <c r="B6" s="69">
        <v>34353.160000000003</v>
      </c>
      <c r="C6" s="70">
        <f>B6/B9</f>
        <v>0.14209091517861669</v>
      </c>
      <c r="D6" s="69">
        <v>15440.78</v>
      </c>
      <c r="E6" s="70">
        <f t="shared" si="0"/>
        <v>0.44947189719955893</v>
      </c>
      <c r="F6" s="104">
        <v>8207.44</v>
      </c>
      <c r="G6" s="70">
        <f t="shared" si="1"/>
        <v>0.23891368363201521</v>
      </c>
      <c r="H6" s="135">
        <f t="shared" si="2"/>
        <v>10704.940000000004</v>
      </c>
      <c r="I6" s="70">
        <f t="shared" si="3"/>
        <v>0.31161441916842592</v>
      </c>
      <c r="J6" s="61"/>
      <c r="K6" s="73"/>
      <c r="L6" s="74"/>
      <c r="M6" s="74"/>
      <c r="N6" s="74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</row>
    <row r="7" spans="1:28" ht="14.5" x14ac:dyDescent="0.35">
      <c r="A7" s="93" t="s">
        <v>57</v>
      </c>
      <c r="B7" s="71">
        <v>5389.48</v>
      </c>
      <c r="C7" s="70">
        <f>B7/B9</f>
        <v>2.2291869089680567E-2</v>
      </c>
      <c r="D7" s="71">
        <v>2595.65</v>
      </c>
      <c r="E7" s="70">
        <f t="shared" si="0"/>
        <v>0.48161418170213088</v>
      </c>
      <c r="F7" s="135">
        <v>1109.93</v>
      </c>
      <c r="G7" s="70">
        <f t="shared" si="1"/>
        <v>0.20594380162835749</v>
      </c>
      <c r="H7" s="104">
        <f t="shared" si="2"/>
        <v>1683.8999999999994</v>
      </c>
      <c r="I7" s="70">
        <f t="shared" si="3"/>
        <v>0.31244201666951166</v>
      </c>
      <c r="J7" s="61"/>
      <c r="K7" s="73"/>
      <c r="L7" s="74"/>
      <c r="M7" s="74"/>
      <c r="N7" s="74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</row>
    <row r="8" spans="1:28" ht="14.5" x14ac:dyDescent="0.35">
      <c r="A8" s="31" t="s">
        <v>58</v>
      </c>
      <c r="B8" s="71">
        <v>4000.05</v>
      </c>
      <c r="C8" s="70">
        <f>B8/B9</f>
        <v>1.6544934010735129E-2</v>
      </c>
      <c r="D8" s="71">
        <v>2971.63</v>
      </c>
      <c r="E8" s="70">
        <f t="shared" si="0"/>
        <v>0.74289821377232779</v>
      </c>
      <c r="F8" s="135">
        <v>280.20999999999998</v>
      </c>
      <c r="G8" s="70">
        <f t="shared" si="1"/>
        <v>7.0051624354695557E-2</v>
      </c>
      <c r="H8" s="104">
        <f t="shared" si="2"/>
        <v>748.21</v>
      </c>
      <c r="I8" s="70">
        <f t="shared" si="3"/>
        <v>0.1870501618729766</v>
      </c>
      <c r="J8" s="61"/>
      <c r="K8" s="73"/>
      <c r="L8" s="74"/>
      <c r="M8" s="74"/>
      <c r="N8" s="74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</row>
    <row r="9" spans="1:28" ht="14.5" x14ac:dyDescent="0.35">
      <c r="A9" s="31" t="s">
        <v>4</v>
      </c>
      <c r="B9" s="69">
        <v>241768.87</v>
      </c>
      <c r="C9" s="70">
        <v>1</v>
      </c>
      <c r="D9" s="69">
        <v>99482.68</v>
      </c>
      <c r="E9" s="70">
        <f t="shared" si="0"/>
        <v>0.41147845047213893</v>
      </c>
      <c r="F9" s="135">
        <v>79444.350000000006</v>
      </c>
      <c r="G9" s="70">
        <f t="shared" si="1"/>
        <v>0.32859627461550367</v>
      </c>
      <c r="H9" s="135">
        <f t="shared" si="2"/>
        <v>62841.84</v>
      </c>
      <c r="I9" s="70">
        <f t="shared" si="3"/>
        <v>0.2599252749123574</v>
      </c>
      <c r="J9" s="61"/>
      <c r="K9" s="73"/>
      <c r="L9" s="74"/>
      <c r="M9" s="74"/>
      <c r="N9" s="74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</row>
    <row r="10" spans="1:28" ht="14.5" x14ac:dyDescent="0.35"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</row>
    <row r="11" spans="1:28" ht="14.25" customHeight="1" x14ac:dyDescent="0.35">
      <c r="B11" s="215" t="s">
        <v>33</v>
      </c>
      <c r="C11" s="215" t="s">
        <v>99</v>
      </c>
      <c r="D11" s="215" t="s">
        <v>90</v>
      </c>
      <c r="E11" s="215"/>
      <c r="F11" s="214" t="s">
        <v>91</v>
      </c>
      <c r="G11" s="214"/>
      <c r="H11" s="214" t="s">
        <v>92</v>
      </c>
      <c r="I11" s="214"/>
      <c r="J11" s="5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</row>
    <row r="12" spans="1:28" ht="14.5" x14ac:dyDescent="0.35">
      <c r="B12" s="215"/>
      <c r="C12" s="215"/>
      <c r="D12" s="59" t="s">
        <v>33</v>
      </c>
      <c r="E12" s="59" t="s">
        <v>59</v>
      </c>
      <c r="F12" s="134" t="s">
        <v>33</v>
      </c>
      <c r="G12" s="134" t="s">
        <v>59</v>
      </c>
      <c r="H12" s="134" t="s">
        <v>33</v>
      </c>
      <c r="I12" s="131" t="s">
        <v>59</v>
      </c>
      <c r="J12" s="52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</row>
    <row r="13" spans="1:28" ht="14.5" x14ac:dyDescent="0.35">
      <c r="A13" s="43" t="s">
        <v>71</v>
      </c>
      <c r="B13" s="75">
        <f>B3+B4</f>
        <v>148962.45000000001</v>
      </c>
      <c r="C13" s="70">
        <f>C3+C4</f>
        <v>0.61613577463467484</v>
      </c>
      <c r="D13" s="75">
        <f>D3+D4</f>
        <v>62430.770000000004</v>
      </c>
      <c r="E13" s="68">
        <f>D13/B13</f>
        <v>0.41910407622860663</v>
      </c>
      <c r="F13" s="75">
        <f>F3+F4</f>
        <v>49267.070000000007</v>
      </c>
      <c r="G13" s="68">
        <f>F13/B13</f>
        <v>0.33073482612564442</v>
      </c>
      <c r="H13" s="75">
        <f>H3+H4</f>
        <v>37264.61</v>
      </c>
      <c r="I13" s="68">
        <f>H13/B13</f>
        <v>0.25016109764574895</v>
      </c>
      <c r="J13" s="76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</row>
    <row r="14" spans="1:28" ht="14.5" x14ac:dyDescent="0.35">
      <c r="A14" s="61"/>
      <c r="B14" s="78"/>
      <c r="C14" s="78"/>
      <c r="D14" s="78"/>
      <c r="E14" s="78"/>
      <c r="F14" s="78"/>
      <c r="G14" s="78"/>
      <c r="H14" s="78"/>
      <c r="I14" s="78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</row>
    <row r="15" spans="1:28" ht="14.5" x14ac:dyDescent="0.35">
      <c r="B15" s="77"/>
      <c r="C15" s="74"/>
      <c r="D15" s="77"/>
      <c r="E15" s="74"/>
      <c r="F15" s="137"/>
      <c r="G15" s="138"/>
      <c r="H15" s="137"/>
      <c r="I15" s="138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</row>
    <row r="16" spans="1:28" ht="14.5" x14ac:dyDescent="0.35">
      <c r="A16" s="61"/>
      <c r="B16" s="61"/>
      <c r="C16" s="74"/>
      <c r="D16" s="78"/>
      <c r="E16" s="61"/>
      <c r="F16" s="136"/>
      <c r="G16" s="136"/>
      <c r="H16" s="136"/>
      <c r="I16" s="136"/>
      <c r="J16" s="61"/>
      <c r="K16" s="61"/>
      <c r="L16" s="61"/>
    </row>
    <row r="17" spans="1:12" ht="14.5" x14ac:dyDescent="0.35">
      <c r="A17" s="61"/>
      <c r="B17" s="61"/>
      <c r="C17" s="74"/>
      <c r="D17" s="61"/>
      <c r="E17" s="61"/>
      <c r="F17" s="136"/>
      <c r="G17" s="136"/>
      <c r="H17" s="136"/>
      <c r="I17" s="136"/>
      <c r="J17" s="61"/>
      <c r="K17" s="61"/>
      <c r="L17" s="61"/>
    </row>
    <row r="18" spans="1:12" ht="14.5" x14ac:dyDescent="0.35">
      <c r="A18" s="61"/>
      <c r="B18" s="78"/>
      <c r="C18" s="74"/>
      <c r="D18" s="61"/>
      <c r="E18" s="61"/>
      <c r="F18" s="136"/>
      <c r="G18" s="136"/>
      <c r="H18" s="136"/>
      <c r="I18" s="136"/>
      <c r="J18" s="61"/>
      <c r="K18" s="61"/>
      <c r="L18" s="61"/>
    </row>
    <row r="19" spans="1:12" ht="14.5" x14ac:dyDescent="0.35">
      <c r="B19" s="79"/>
      <c r="C19" s="74"/>
      <c r="D19" s="79"/>
      <c r="F19" s="139"/>
      <c r="G19" s="139"/>
    </row>
    <row r="20" spans="1:12" ht="14.5" x14ac:dyDescent="0.35">
      <c r="B20" s="79"/>
      <c r="C20" s="74"/>
      <c r="D20" s="79"/>
      <c r="E20" s="79"/>
      <c r="F20" s="139"/>
      <c r="G20" s="139"/>
    </row>
    <row r="21" spans="1:12" x14ac:dyDescent="0.3">
      <c r="B21" s="79"/>
      <c r="D21" s="79"/>
      <c r="E21" s="79"/>
      <c r="F21" s="139"/>
      <c r="G21" s="139"/>
    </row>
    <row r="22" spans="1:12" x14ac:dyDescent="0.3">
      <c r="B22" s="79"/>
      <c r="D22" s="79"/>
      <c r="F22" s="130"/>
      <c r="G22" s="139"/>
    </row>
    <row r="23" spans="1:12" x14ac:dyDescent="0.3">
      <c r="B23" s="79"/>
      <c r="D23" s="79"/>
      <c r="F23" s="130"/>
      <c r="G23" s="139"/>
    </row>
    <row r="24" spans="1:12" x14ac:dyDescent="0.3">
      <c r="B24" s="79"/>
      <c r="D24" s="79"/>
      <c r="E24" s="79"/>
      <c r="F24" s="139"/>
      <c r="G24" s="139"/>
    </row>
    <row r="25" spans="1:12" x14ac:dyDescent="0.3">
      <c r="F25" s="130"/>
    </row>
    <row r="27" spans="1:12" x14ac:dyDescent="0.3">
      <c r="F27" s="130"/>
    </row>
    <row r="30" spans="1:12" x14ac:dyDescent="0.3">
      <c r="F30" s="130"/>
    </row>
  </sheetData>
  <mergeCells count="11">
    <mergeCell ref="H11:I11"/>
    <mergeCell ref="A1:A2"/>
    <mergeCell ref="B11:B12"/>
    <mergeCell ref="C11:C12"/>
    <mergeCell ref="D11:E11"/>
    <mergeCell ref="F11:G11"/>
    <mergeCell ref="D1:E1"/>
    <mergeCell ref="F1:G1"/>
    <mergeCell ref="H1:I1"/>
    <mergeCell ref="B1:B2"/>
    <mergeCell ref="C1:C2"/>
  </mergeCells>
  <pageMargins left="0.7" right="0.7" top="0.75" bottom="0.75" header="0.3" footer="0.3"/>
  <pageSetup paperSize="9" orientation="portrait" r:id="rId1"/>
  <ignoredErrors>
    <ignoredError sqref="E13 G13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E39"/>
  <sheetViews>
    <sheetView topLeftCell="A7" zoomScale="98" zoomScaleNormal="98" workbookViewId="0">
      <selection activeCell="B20" sqref="B20"/>
    </sheetView>
  </sheetViews>
  <sheetFormatPr defaultColWidth="8.81640625" defaultRowHeight="14" x14ac:dyDescent="0.3"/>
  <cols>
    <col min="1" max="1" width="27" style="15" bestFit="1" customWidth="1"/>
    <col min="2" max="2" width="12.81640625" style="15" bestFit="1" customWidth="1"/>
    <col min="3" max="3" width="10.08984375" style="15" bestFit="1" customWidth="1"/>
    <col min="4" max="4" width="11.08984375" style="15" bestFit="1" customWidth="1"/>
    <col min="5" max="11" width="9.36328125" style="15" bestFit="1" customWidth="1"/>
    <col min="12" max="12" width="13.36328125" style="15" bestFit="1" customWidth="1"/>
    <col min="13" max="13" width="10.54296875" style="15" bestFit="1" customWidth="1"/>
    <col min="14" max="15" width="8.81640625" style="15"/>
    <col min="16" max="16" width="8.81640625" style="15" customWidth="1"/>
    <col min="17" max="17" width="11.08984375" style="15" customWidth="1"/>
    <col min="18" max="18" width="10.6328125" style="15" bestFit="1" customWidth="1"/>
    <col min="19" max="16384" width="8.81640625" style="15"/>
  </cols>
  <sheetData>
    <row r="1" spans="1:31" x14ac:dyDescent="0.3">
      <c r="A1" s="19" t="s">
        <v>37</v>
      </c>
      <c r="B1" s="145" t="s">
        <v>163</v>
      </c>
      <c r="C1" s="145" t="s">
        <v>162</v>
      </c>
      <c r="D1" s="41" t="s">
        <v>153</v>
      </c>
      <c r="E1" s="29" t="s">
        <v>4</v>
      </c>
    </row>
    <row r="2" spans="1:31" x14ac:dyDescent="0.3">
      <c r="A2" s="29" t="s">
        <v>129</v>
      </c>
      <c r="B2" s="43">
        <v>44.29</v>
      </c>
      <c r="C2" s="43">
        <v>44.85</v>
      </c>
      <c r="D2" s="43">
        <v>34.39</v>
      </c>
      <c r="E2" s="43">
        <v>44.44</v>
      </c>
    </row>
    <row r="5" spans="1:31" x14ac:dyDescent="0.3">
      <c r="B5" s="216" t="s">
        <v>33</v>
      </c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8"/>
      <c r="O5" s="146"/>
    </row>
    <row r="6" spans="1:31" x14ac:dyDescent="0.3">
      <c r="A6" s="29" t="s">
        <v>72</v>
      </c>
      <c r="B6" s="29" t="s">
        <v>51</v>
      </c>
      <c r="C6" s="29" t="s">
        <v>120</v>
      </c>
      <c r="D6" s="29" t="s">
        <v>121</v>
      </c>
      <c r="E6" s="29" t="s">
        <v>122</v>
      </c>
      <c r="F6" s="29" t="s">
        <v>123</v>
      </c>
      <c r="G6" s="29" t="s">
        <v>124</v>
      </c>
      <c r="H6" s="29" t="s">
        <v>125</v>
      </c>
      <c r="I6" s="29" t="s">
        <v>126</v>
      </c>
      <c r="J6" s="29" t="s">
        <v>127</v>
      </c>
      <c r="K6" s="29" t="s">
        <v>128</v>
      </c>
      <c r="L6" s="29" t="s">
        <v>52</v>
      </c>
      <c r="M6" s="29" t="s">
        <v>4</v>
      </c>
    </row>
    <row r="7" spans="1:31" x14ac:dyDescent="0.3">
      <c r="A7" s="19" t="s">
        <v>206</v>
      </c>
      <c r="B7" s="64">
        <v>419.77</v>
      </c>
      <c r="C7" s="64">
        <v>8366.48</v>
      </c>
      <c r="D7" s="62">
        <v>17123.740000000002</v>
      </c>
      <c r="E7" s="62">
        <v>17725.97</v>
      </c>
      <c r="F7" s="62">
        <v>19501.72</v>
      </c>
      <c r="G7" s="62">
        <v>20216.52</v>
      </c>
      <c r="H7" s="62">
        <v>21478.81</v>
      </c>
      <c r="I7" s="62">
        <v>21823.9</v>
      </c>
      <c r="J7" s="62">
        <v>18155.34</v>
      </c>
      <c r="K7" s="62">
        <v>12150.75</v>
      </c>
      <c r="L7" s="64">
        <v>5340.73</v>
      </c>
      <c r="M7" s="62">
        <v>162303.73000000001</v>
      </c>
      <c r="N7" s="156"/>
    </row>
    <row r="8" spans="1:31" x14ac:dyDescent="0.3">
      <c r="A8" s="19" t="s">
        <v>207</v>
      </c>
      <c r="B8" s="64">
        <v>203.86</v>
      </c>
      <c r="C8" s="64">
        <v>2929.71</v>
      </c>
      <c r="D8" s="64">
        <v>7538.41</v>
      </c>
      <c r="E8" s="64">
        <v>9199.09</v>
      </c>
      <c r="F8" s="64">
        <v>9974.2099999999991</v>
      </c>
      <c r="G8" s="64">
        <v>9865.93</v>
      </c>
      <c r="H8" s="62">
        <v>10282.1</v>
      </c>
      <c r="I8" s="62">
        <v>10632.79</v>
      </c>
      <c r="J8" s="64">
        <v>9296.7000000000007</v>
      </c>
      <c r="K8" s="64">
        <v>5985</v>
      </c>
      <c r="L8" s="64">
        <v>2990.11</v>
      </c>
      <c r="M8" s="62">
        <v>78897.91</v>
      </c>
      <c r="N8" s="156"/>
    </row>
    <row r="9" spans="1:31" x14ac:dyDescent="0.3">
      <c r="A9" s="43" t="s">
        <v>153</v>
      </c>
      <c r="B9" s="64">
        <v>3.34</v>
      </c>
      <c r="C9" s="64">
        <v>70.08</v>
      </c>
      <c r="D9" s="64">
        <v>170.23</v>
      </c>
      <c r="E9" s="64">
        <v>120.77</v>
      </c>
      <c r="F9" s="64">
        <v>75.5</v>
      </c>
      <c r="G9" s="64">
        <v>39.479999999999997</v>
      </c>
      <c r="H9" s="64">
        <v>25.82</v>
      </c>
      <c r="I9" s="64">
        <v>27.52</v>
      </c>
      <c r="J9" s="64">
        <v>20.100000000000001</v>
      </c>
      <c r="K9" s="64">
        <v>12.59</v>
      </c>
      <c r="L9" s="64">
        <v>1.8</v>
      </c>
      <c r="M9" s="62">
        <v>567.23</v>
      </c>
      <c r="N9" s="156"/>
    </row>
    <row r="10" spans="1:31" x14ac:dyDescent="0.3">
      <c r="A10" s="19" t="s">
        <v>4</v>
      </c>
      <c r="B10" s="64">
        <f>SUM(B7:B9)</f>
        <v>626.97</v>
      </c>
      <c r="C10" s="64">
        <f t="shared" ref="C10:M10" si="0">SUM(C7:C9)</f>
        <v>11366.269999999999</v>
      </c>
      <c r="D10" s="62">
        <f t="shared" si="0"/>
        <v>24832.38</v>
      </c>
      <c r="E10" s="62">
        <f t="shared" si="0"/>
        <v>27045.83</v>
      </c>
      <c r="F10" s="62">
        <f t="shared" si="0"/>
        <v>29551.43</v>
      </c>
      <c r="G10" s="62">
        <f t="shared" si="0"/>
        <v>30121.93</v>
      </c>
      <c r="H10" s="62">
        <f t="shared" si="0"/>
        <v>31786.730000000003</v>
      </c>
      <c r="I10" s="62">
        <f t="shared" si="0"/>
        <v>32484.210000000003</v>
      </c>
      <c r="J10" s="62">
        <f t="shared" si="0"/>
        <v>27472.14</v>
      </c>
      <c r="K10" s="62">
        <f t="shared" si="0"/>
        <v>18148.34</v>
      </c>
      <c r="L10" s="64">
        <f t="shared" si="0"/>
        <v>8332.64</v>
      </c>
      <c r="M10" s="62">
        <f t="shared" si="0"/>
        <v>241768.87000000002</v>
      </c>
    </row>
    <row r="11" spans="1:31" x14ac:dyDescent="0.3">
      <c r="B11" s="216" t="s">
        <v>33</v>
      </c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8"/>
    </row>
    <row r="12" spans="1:31" x14ac:dyDescent="0.3">
      <c r="A12" s="29" t="s">
        <v>72</v>
      </c>
      <c r="B12" s="29" t="s">
        <v>51</v>
      </c>
      <c r="C12" s="29" t="s">
        <v>120</v>
      </c>
      <c r="D12" s="29" t="s">
        <v>121</v>
      </c>
      <c r="E12" s="29" t="s">
        <v>122</v>
      </c>
      <c r="F12" s="29" t="s">
        <v>123</v>
      </c>
      <c r="G12" s="29" t="s">
        <v>124</v>
      </c>
      <c r="H12" s="29" t="s">
        <v>125</v>
      </c>
      <c r="I12" s="29" t="s">
        <v>126</v>
      </c>
      <c r="J12" s="29" t="s">
        <v>127</v>
      </c>
      <c r="K12" s="29" t="s">
        <v>128</v>
      </c>
      <c r="L12" s="29" t="s">
        <v>52</v>
      </c>
      <c r="M12" s="29" t="s">
        <v>4</v>
      </c>
    </row>
    <row r="13" spans="1:31" x14ac:dyDescent="0.3">
      <c r="A13" s="19" t="s">
        <v>206</v>
      </c>
      <c r="B13" s="68">
        <v>0.66949999999999998</v>
      </c>
      <c r="C13" s="68">
        <v>0.73609999999999998</v>
      </c>
      <c r="D13" s="68">
        <v>0.68959999999999999</v>
      </c>
      <c r="E13" s="68">
        <v>0.65539999999999998</v>
      </c>
      <c r="F13" s="68">
        <v>0.65990000000000004</v>
      </c>
      <c r="G13" s="68">
        <v>0.67120000000000002</v>
      </c>
      <c r="H13" s="68">
        <v>0.67569999999999997</v>
      </c>
      <c r="I13" s="68">
        <v>0.67179999999999995</v>
      </c>
      <c r="J13" s="68">
        <v>0.66090000000000004</v>
      </c>
      <c r="K13" s="68">
        <v>0.66949999999999998</v>
      </c>
      <c r="L13" s="68">
        <v>0.64090000000000003</v>
      </c>
      <c r="M13" s="68">
        <v>0.67130000000000001</v>
      </c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</row>
    <row r="14" spans="1:31" x14ac:dyDescent="0.3">
      <c r="A14" s="19" t="s">
        <v>207</v>
      </c>
      <c r="B14" s="68">
        <v>0.32519999999999999</v>
      </c>
      <c r="C14" s="68">
        <v>0.25779999999999997</v>
      </c>
      <c r="D14" s="68">
        <v>0.30359999999999998</v>
      </c>
      <c r="E14" s="68">
        <v>0.34010000000000001</v>
      </c>
      <c r="F14" s="68">
        <v>0.33750000000000002</v>
      </c>
      <c r="G14" s="68">
        <v>0.32750000000000001</v>
      </c>
      <c r="H14" s="68">
        <v>0.32350000000000001</v>
      </c>
      <c r="I14" s="68">
        <v>0.32729999999999998</v>
      </c>
      <c r="J14" s="68">
        <v>0.33839999999999998</v>
      </c>
      <c r="K14" s="68">
        <v>0.32979999999999998</v>
      </c>
      <c r="L14" s="68">
        <v>0.35880000000000001</v>
      </c>
      <c r="M14" s="68">
        <v>0.32629999999999998</v>
      </c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</row>
    <row r="15" spans="1:31" x14ac:dyDescent="0.3">
      <c r="A15" s="43" t="s">
        <v>153</v>
      </c>
      <c r="B15" s="68">
        <v>5.3E-3</v>
      </c>
      <c r="C15" s="68">
        <v>6.1999999999999998E-3</v>
      </c>
      <c r="D15" s="68">
        <v>6.8999999999999999E-3</v>
      </c>
      <c r="E15" s="68">
        <v>4.4999999999999997E-3</v>
      </c>
      <c r="F15" s="68">
        <v>2.5999999999999999E-3</v>
      </c>
      <c r="G15" s="68">
        <v>1.2999999999999999E-3</v>
      </c>
      <c r="H15" s="68">
        <v>8.0000000000000004E-4</v>
      </c>
      <c r="I15" s="68">
        <v>8.0000000000000004E-4</v>
      </c>
      <c r="J15" s="68">
        <v>6.9999999999999999E-4</v>
      </c>
      <c r="K15" s="68">
        <v>6.9999999999999999E-4</v>
      </c>
      <c r="L15" s="68">
        <v>2.0000000000000001E-4</v>
      </c>
      <c r="M15" s="68">
        <v>2.3E-3</v>
      </c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</row>
    <row r="16" spans="1:31" x14ac:dyDescent="0.3">
      <c r="A16" s="19" t="s">
        <v>4</v>
      </c>
      <c r="B16" s="68">
        <v>1</v>
      </c>
      <c r="C16" s="68">
        <v>1</v>
      </c>
      <c r="D16" s="68">
        <v>1</v>
      </c>
      <c r="E16" s="68">
        <v>1</v>
      </c>
      <c r="F16" s="68">
        <v>1</v>
      </c>
      <c r="G16" s="68">
        <v>1</v>
      </c>
      <c r="H16" s="68">
        <v>1</v>
      </c>
      <c r="I16" s="68">
        <v>1</v>
      </c>
      <c r="J16" s="68">
        <v>1</v>
      </c>
      <c r="K16" s="68">
        <v>1</v>
      </c>
      <c r="L16" s="68">
        <v>1</v>
      </c>
      <c r="M16" s="68">
        <v>1</v>
      </c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</row>
    <row r="17" spans="1:19" x14ac:dyDescent="0.3">
      <c r="B17" s="18"/>
      <c r="C17" s="18"/>
      <c r="D17" s="18"/>
    </row>
    <row r="18" spans="1:19" x14ac:dyDescent="0.3">
      <c r="J18" s="158"/>
    </row>
    <row r="19" spans="1:19" ht="14.5" x14ac:dyDescent="0.35">
      <c r="A19" s="41" t="s">
        <v>81</v>
      </c>
      <c r="B19" s="41" t="s">
        <v>129</v>
      </c>
      <c r="C19"/>
      <c r="D19"/>
      <c r="E19" s="90"/>
      <c r="F19" s="18"/>
      <c r="G19" s="148"/>
      <c r="H19" s="18"/>
      <c r="I19" s="18"/>
      <c r="J19" s="18"/>
      <c r="K19" s="18"/>
      <c r="L19" s="18"/>
      <c r="M19" s="18"/>
      <c r="N19" s="18"/>
      <c r="O19" s="18"/>
      <c r="P19" s="18"/>
      <c r="Q19" s="18"/>
    </row>
    <row r="20" spans="1:19" ht="14.5" x14ac:dyDescent="0.35">
      <c r="A20" s="43" t="s">
        <v>48</v>
      </c>
      <c r="B20" s="43">
        <v>46.53</v>
      </c>
      <c r="C20"/>
      <c r="D20" s="90"/>
      <c r="E20" s="90"/>
      <c r="F20" s="18"/>
      <c r="G20" s="148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</row>
    <row r="21" spans="1:19" ht="14.5" x14ac:dyDescent="0.35">
      <c r="A21" s="43" t="s">
        <v>168</v>
      </c>
      <c r="B21" s="43">
        <v>45.92</v>
      </c>
      <c r="C21"/>
      <c r="D21" s="90"/>
      <c r="E21" s="90"/>
      <c r="F21" s="18"/>
      <c r="G21" s="148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</row>
    <row r="22" spans="1:19" ht="14.5" x14ac:dyDescent="0.35">
      <c r="A22" s="19" t="s">
        <v>45</v>
      </c>
      <c r="B22" s="64">
        <v>45.85</v>
      </c>
      <c r="C22"/>
      <c r="D22" s="90"/>
      <c r="E22" s="90"/>
      <c r="F22" s="18"/>
      <c r="G22" s="163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18"/>
    </row>
    <row r="23" spans="1:19" ht="14.5" x14ac:dyDescent="0.35">
      <c r="A23" s="19" t="s">
        <v>169</v>
      </c>
      <c r="B23" s="43">
        <v>45.81</v>
      </c>
      <c r="C23"/>
      <c r="D23" s="90"/>
      <c r="E23" s="90"/>
      <c r="F23" s="18"/>
      <c r="G23" s="163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</row>
    <row r="24" spans="1:19" ht="14.5" x14ac:dyDescent="0.35">
      <c r="A24" s="19" t="s">
        <v>165</v>
      </c>
      <c r="B24" s="43">
        <v>45.51</v>
      </c>
      <c r="C24"/>
      <c r="D24" s="90"/>
      <c r="E24" s="90"/>
      <c r="F24" s="18"/>
      <c r="G24" s="14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</row>
    <row r="25" spans="1:19" ht="14.5" x14ac:dyDescent="0.35">
      <c r="A25" s="43" t="s">
        <v>41</v>
      </c>
      <c r="B25" s="43">
        <v>45.23</v>
      </c>
      <c r="C25"/>
      <c r="D25" s="90"/>
      <c r="E25" s="90"/>
      <c r="G25" s="14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</row>
    <row r="26" spans="1:19" ht="14.5" x14ac:dyDescent="0.35">
      <c r="A26" s="19" t="s">
        <v>173</v>
      </c>
      <c r="B26" s="43">
        <v>45.18</v>
      </c>
      <c r="C26"/>
      <c r="D26" s="90"/>
      <c r="E26" s="90"/>
      <c r="F26" s="18"/>
      <c r="G26" s="14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</row>
    <row r="27" spans="1:19" ht="14.5" x14ac:dyDescent="0.35">
      <c r="A27" s="43" t="s">
        <v>166</v>
      </c>
      <c r="B27" s="43">
        <v>44.64</v>
      </c>
      <c r="C27"/>
      <c r="D27" s="90"/>
      <c r="E27" s="90"/>
      <c r="F27" s="18"/>
      <c r="G27" s="14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22"/>
    </row>
    <row r="28" spans="1:19" ht="14.5" x14ac:dyDescent="0.35">
      <c r="A28" s="19" t="s">
        <v>46</v>
      </c>
      <c r="B28" s="43">
        <v>44.61</v>
      </c>
      <c r="C28"/>
      <c r="D28" s="90"/>
      <c r="E28" s="90"/>
      <c r="G28" s="30"/>
    </row>
    <row r="29" spans="1:19" ht="14.5" x14ac:dyDescent="0.35">
      <c r="A29" s="19" t="s">
        <v>172</v>
      </c>
      <c r="B29" s="43">
        <v>44.44</v>
      </c>
      <c r="C29"/>
      <c r="D29" s="90"/>
      <c r="E29" s="90"/>
      <c r="F29" s="18"/>
      <c r="G29" s="148"/>
      <c r="H29" s="18"/>
      <c r="I29" s="18"/>
      <c r="J29" s="18"/>
      <c r="K29" s="18"/>
      <c r="L29" s="18"/>
      <c r="M29" s="18"/>
      <c r="N29" s="18"/>
      <c r="O29" s="18"/>
      <c r="P29" s="18"/>
      <c r="Q29" s="18"/>
    </row>
    <row r="30" spans="1:19" ht="14.5" x14ac:dyDescent="0.35">
      <c r="A30" s="43" t="s">
        <v>43</v>
      </c>
      <c r="B30" s="43">
        <v>44.24</v>
      </c>
      <c r="C30"/>
      <c r="D30" s="90"/>
      <c r="E30" s="90"/>
      <c r="F30" s="18"/>
      <c r="G30" s="148"/>
      <c r="H30" s="18"/>
      <c r="I30" s="18"/>
      <c r="J30" s="18"/>
      <c r="K30" s="18"/>
      <c r="L30" s="18"/>
      <c r="M30" s="18"/>
      <c r="N30" s="18"/>
      <c r="O30" s="18"/>
      <c r="P30" s="18"/>
      <c r="Q30" s="18"/>
    </row>
    <row r="31" spans="1:19" ht="14.5" x14ac:dyDescent="0.35">
      <c r="A31" s="43" t="s">
        <v>42</v>
      </c>
      <c r="B31" s="43">
        <v>44.12</v>
      </c>
      <c r="C31"/>
      <c r="D31" s="90"/>
      <c r="E31" s="90"/>
      <c r="F31" s="18"/>
      <c r="G31" s="148"/>
      <c r="H31" s="18"/>
      <c r="I31" s="18"/>
      <c r="J31" s="18"/>
      <c r="K31" s="18"/>
      <c r="L31" s="18"/>
      <c r="M31" s="18"/>
      <c r="N31" s="18"/>
      <c r="O31" s="18"/>
      <c r="P31" s="18"/>
      <c r="Q31" s="18"/>
    </row>
    <row r="32" spans="1:19" ht="14.5" x14ac:dyDescent="0.35">
      <c r="A32" s="43" t="s">
        <v>47</v>
      </c>
      <c r="B32" s="43">
        <v>44.09</v>
      </c>
      <c r="C32"/>
      <c r="D32" s="90"/>
      <c r="E32" s="90"/>
      <c r="G32" s="30"/>
    </row>
    <row r="33" spans="1:7" ht="14.5" x14ac:dyDescent="0.35">
      <c r="A33" s="19" t="s">
        <v>40</v>
      </c>
      <c r="B33" s="43">
        <v>43.96</v>
      </c>
      <c r="C33"/>
      <c r="D33" s="90"/>
      <c r="E33" s="90"/>
      <c r="G33" s="30"/>
    </row>
    <row r="34" spans="1:7" ht="14.5" x14ac:dyDescent="0.35">
      <c r="A34" s="43" t="s">
        <v>167</v>
      </c>
      <c r="B34" s="43">
        <v>43.95</v>
      </c>
      <c r="C34"/>
      <c r="D34" s="90"/>
      <c r="E34" s="90"/>
      <c r="G34" s="30"/>
    </row>
    <row r="35" spans="1:7" ht="14.5" x14ac:dyDescent="0.35">
      <c r="A35" s="19" t="s">
        <v>171</v>
      </c>
      <c r="B35" s="43">
        <v>43.81</v>
      </c>
      <c r="C35"/>
      <c r="D35" s="90"/>
      <c r="E35" s="90"/>
      <c r="G35" s="30"/>
    </row>
    <row r="36" spans="1:7" ht="14.5" x14ac:dyDescent="0.35">
      <c r="A36" s="43" t="s">
        <v>44</v>
      </c>
      <c r="B36" s="43">
        <v>43.6</v>
      </c>
      <c r="C36"/>
      <c r="D36" s="90"/>
      <c r="E36" s="90"/>
      <c r="G36" s="30"/>
    </row>
    <row r="37" spans="1:7" ht="14.5" x14ac:dyDescent="0.35">
      <c r="A37" s="19" t="s">
        <v>170</v>
      </c>
      <c r="B37" s="43">
        <v>43.2</v>
      </c>
      <c r="C37"/>
      <c r="D37" s="90"/>
      <c r="E37" s="90"/>
      <c r="G37" s="30"/>
    </row>
    <row r="38" spans="1:7" ht="14.5" x14ac:dyDescent="0.35">
      <c r="A38" s="19" t="s">
        <v>174</v>
      </c>
      <c r="B38" s="43">
        <v>42.99</v>
      </c>
      <c r="C38"/>
      <c r="D38" s="90"/>
      <c r="E38" s="90"/>
      <c r="G38" s="30"/>
    </row>
    <row r="39" spans="1:7" ht="28.5" x14ac:dyDescent="0.35">
      <c r="A39" s="45" t="s">
        <v>144</v>
      </c>
      <c r="B39" s="43">
        <v>44.44</v>
      </c>
      <c r="C39"/>
      <c r="D39"/>
      <c r="E39" s="90"/>
    </row>
  </sheetData>
  <sortState xmlns:xlrd2="http://schemas.microsoft.com/office/spreadsheetml/2017/richdata2" ref="A41:B59">
    <sortCondition descending="1" ref="B41:B59"/>
  </sortState>
  <mergeCells count="2">
    <mergeCell ref="B11:M11"/>
    <mergeCell ref="B5:M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605E8EC994B74384C3E9D77F3265EB" ma:contentTypeVersion="15" ma:contentTypeDescription="Create a new document." ma:contentTypeScope="" ma:versionID="0362f9ad97afb83d40562e9474a22d87">
  <xsd:schema xmlns:xsd="http://www.w3.org/2001/XMLSchema" xmlns:xs="http://www.w3.org/2001/XMLSchema" xmlns:p="http://schemas.microsoft.com/office/2006/metadata/properties" xmlns:ns2="42f71f86-2bc3-4eda-a5e7-ed52d7073a80" xmlns:ns3="fd5a31b8-7943-496c-9bf2-dda18d38b62a" targetNamespace="http://schemas.microsoft.com/office/2006/metadata/properties" ma:root="true" ma:fieldsID="bca47d0205ff667121705a0ba20b2ee7" ns2:_="" ns3:_="">
    <xsd:import namespace="42f71f86-2bc3-4eda-a5e7-ed52d7073a80"/>
    <xsd:import namespace="fd5a31b8-7943-496c-9bf2-dda18d38b6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ink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f71f86-2bc3-4eda-a5e7-ed52d7073a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ink" ma:index="19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b879720-a610-4f30-a10e-48b90a9c40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5a31b8-7943-496c-9bf2-dda18d38b62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5d682a1-3bd8-46c1-be71-5eea99c24b83}" ma:internalName="TaxCatchAll" ma:showField="CatchAllData" ma:web="fd5a31b8-7943-496c-9bf2-dda18d38b62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81B2A3-351A-46CB-B20E-7BC3EF4377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DE03CE-5315-42AA-B032-CA5AE99B49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f71f86-2bc3-4eda-a5e7-ed52d7073a80"/>
    <ds:schemaRef ds:uri="fd5a31b8-7943-496c-9bf2-dda18d38b6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pg 5 workforce at a glance</vt:lpstr>
      <vt:lpstr>pg 6 </vt:lpstr>
      <vt:lpstr>pg 7 workforce size</vt:lpstr>
      <vt:lpstr>pg 9 occupation type</vt:lpstr>
      <vt:lpstr>pg 10 and 11 location</vt:lpstr>
      <vt:lpstr>pg 12 employment type</vt:lpstr>
      <vt:lpstr>pg 13 diversity</vt:lpstr>
      <vt:lpstr>pg 14 workforce earnings</vt:lpstr>
      <vt:lpstr>pg 15 age</vt:lpstr>
      <vt:lpstr>pg 16 and 17 appt type</vt:lpstr>
      <vt:lpstr>pg 18 and 19 gender</vt:lpstr>
      <vt:lpstr>pg 20  employment status</vt:lpstr>
      <vt:lpstr>pg 21 appointment type</vt:lpstr>
    </vt:vector>
  </TitlesOfParts>
  <Company>Public Service Commission | Queensland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March 2022 Biannual report open data tables</dc:title>
  <dc:subject>March 2022 Biannual report open data tables</dc:subject>
  <dc:creator>Public Service Commission | Queensland Government</dc:creator>
  <cp:keywords>March 2022 Biannual report open data tables</cp:keywords>
  <cp:lastModifiedBy>Ben Toussaint</cp:lastModifiedBy>
  <dcterms:created xsi:type="dcterms:W3CDTF">2019-11-11T00:59:08Z</dcterms:created>
  <dcterms:modified xsi:type="dcterms:W3CDTF">2022-06-16T00:45:56Z</dcterms:modified>
</cp:coreProperties>
</file>